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F9889A58-C6FB-4AF9-80AE-D0D4EAEC8B1F}" xr6:coauthVersionLast="47" xr6:coauthVersionMax="47" xr10:uidLastSave="{00000000-0000-0000-0000-000000000000}"/>
  <bookViews>
    <workbookView xWindow="-120" yWindow="-120" windowWidth="29040" windowHeight="15720" tabRatio="804" xr2:uid="{00000000-000D-0000-FFFF-FFFF00000000}"/>
  </bookViews>
  <sheets>
    <sheet name="01-PRESIDENCIA" sheetId="2" r:id="rId1"/>
    <sheet name="02- REGIDORES" sheetId="3" r:id="rId2"/>
    <sheet name="03-SINDICATURA" sheetId="4" r:id="rId3"/>
    <sheet name="04- SECRETARIA" sheetId="5" r:id="rId4"/>
    <sheet name="05- TESORERIA" sheetId="6" r:id="rId5"/>
    <sheet name="06- OFICIALIA MAYOR ORD." sheetId="19" r:id="rId6"/>
    <sheet name="07- OBRAS PUBLICAS" sheetId="8" r:id="rId7"/>
    <sheet name="09- DESARROLLO SOCIAL" sheetId="9" r:id="rId8"/>
    <sheet name="10- CONTRALORIA" sheetId="10" r:id="rId9"/>
    <sheet name="11- DIF MUNICIPAL" sheetId="11" r:id="rId10"/>
    <sheet name="12- SEGURIDAD PUBLICA" sheetId="16" r:id="rId11"/>
    <sheet name="13- PROTECCIÓN CIVIL" sheetId="17" r:id="rId12"/>
    <sheet name="14- AGUA POTABLE" sheetId="12" r:id="rId13"/>
    <sheet name="15- CASA DE LA CULTURA" sheetId="13" r:id="rId14"/>
    <sheet name="16- INSTANCIA DE LA MUJER" sheetId="14" r:id="rId15"/>
    <sheet name="17- REGLAMENTOS" sheetId="15" r:id="rId16"/>
  </sheets>
  <definedNames>
    <definedName name="_xlnm._FilterDatabase" localSheetId="5" hidden="1">'06- OFICIALIA MAYOR ORD.'!$A$7:$P$72</definedName>
    <definedName name="_xlnm._FilterDatabase" localSheetId="9" hidden="1">'11- DIF MUNICIPAL'!$A$7:$O$32</definedName>
    <definedName name="_xlnm._FilterDatabase" localSheetId="13" hidden="1">'15- CASA DE LA CULTURA'!$A$7:$P$7</definedName>
    <definedName name="_xlnm.Print_Area" localSheetId="0">'01-PRESIDENCIA'!$A$1:$Q$35</definedName>
    <definedName name="_xlnm.Print_Area" localSheetId="1">'02- REGIDORES'!$A$1:$O$20</definedName>
    <definedName name="_xlnm.Print_Area" localSheetId="2">'03-SINDICATURA'!$A$1:$O$20</definedName>
    <definedName name="_xlnm.Print_Area" localSheetId="3">'04- SECRETARIA'!$A$1:$P$35</definedName>
    <definedName name="_xlnm.Print_Area" localSheetId="4">'05- TESORERIA'!$A$1:$P$32</definedName>
    <definedName name="_xlnm.Print_Area" localSheetId="5">'06- OFICIALIA MAYOR ORD.'!$A$1:$P$81</definedName>
    <definedName name="_xlnm.Print_Area" localSheetId="6">'07- OBRAS PUBLICAS'!$A$1:$P$22</definedName>
    <definedName name="_xlnm.Print_Area" localSheetId="7">'09- DESARROLLO SOCIAL'!$A$1:$O$23</definedName>
    <definedName name="_xlnm.Print_Area" localSheetId="8">'10- CONTRALORIA'!$A$1:$P$28</definedName>
    <definedName name="_xlnm.Print_Area" localSheetId="9">'11- DIF MUNICIPAL'!$A$1:$O$35</definedName>
    <definedName name="_xlnm.Print_Area" localSheetId="10">'12- SEGURIDAD PUBLICA'!$A$1:$P$52</definedName>
    <definedName name="_xlnm.Print_Area" localSheetId="11">'13- PROTECCIÓN CIVIL'!$A$1:$O$34</definedName>
    <definedName name="_xlnm.Print_Area" localSheetId="12">'14- AGUA POTABLE'!$A$1:$P$26</definedName>
    <definedName name="_xlnm.Print_Area" localSheetId="13">'15- CASA DE LA CULTURA'!$A$1:$P$36</definedName>
    <definedName name="_xlnm.Print_Area" localSheetId="14">'16- INSTANCIA DE LA MUJER'!$A$1:$P$37</definedName>
    <definedName name="_xlnm.Print_Area" localSheetId="15">'17- REGLAMENTOS'!$A$1:$O$37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17" l="1"/>
  <c r="J13" i="16"/>
  <c r="O25" i="13" l="1"/>
  <c r="N25" i="13"/>
  <c r="K18" i="6"/>
  <c r="J11" i="9" l="1"/>
  <c r="K22" i="19"/>
  <c r="K21" i="19"/>
  <c r="K20" i="19"/>
  <c r="K19" i="19"/>
  <c r="K18" i="19"/>
  <c r="K17" i="19"/>
  <c r="K16" i="19"/>
  <c r="K16" i="6"/>
  <c r="K15" i="6"/>
  <c r="J15" i="3"/>
  <c r="K14" i="5"/>
  <c r="K13" i="5"/>
  <c r="K12" i="5"/>
  <c r="K10" i="5"/>
  <c r="O19" i="5" l="1"/>
  <c r="K19" i="5"/>
  <c r="L9" i="12" l="1"/>
  <c r="M9" i="12"/>
  <c r="P9" i="12"/>
  <c r="K23" i="11"/>
  <c r="L23" i="11"/>
  <c r="O23" i="11"/>
  <c r="K79" i="19"/>
  <c r="N79" i="19"/>
  <c r="O79" i="19"/>
  <c r="P27" i="19" l="1"/>
  <c r="M27" i="19"/>
  <c r="L27" i="19"/>
  <c r="L10" i="19" l="1"/>
  <c r="M10" i="19"/>
  <c r="N80" i="19"/>
  <c r="K80" i="19"/>
  <c r="P24" i="19"/>
  <c r="M24" i="19"/>
  <c r="L24" i="19"/>
  <c r="P68" i="19"/>
  <c r="M68" i="19"/>
  <c r="L68" i="19"/>
  <c r="P20" i="19"/>
  <c r="M20" i="19"/>
  <c r="L20" i="19"/>
  <c r="P78" i="19"/>
  <c r="M78" i="19"/>
  <c r="L78" i="19"/>
  <c r="P52" i="19"/>
  <c r="M52" i="19"/>
  <c r="L52" i="19"/>
  <c r="P51" i="19"/>
  <c r="M51" i="19"/>
  <c r="L51" i="19"/>
  <c r="P61" i="19"/>
  <c r="M61" i="19"/>
  <c r="L61" i="19"/>
  <c r="P47" i="19"/>
  <c r="M47" i="19"/>
  <c r="L47" i="19"/>
  <c r="P77" i="19"/>
  <c r="M77" i="19"/>
  <c r="L77" i="19"/>
  <c r="P32" i="19"/>
  <c r="M32" i="19"/>
  <c r="L32" i="19"/>
  <c r="P29" i="19"/>
  <c r="M29" i="19"/>
  <c r="L29" i="19"/>
  <c r="P63" i="19"/>
  <c r="M63" i="19"/>
  <c r="L63" i="19"/>
  <c r="P76" i="19"/>
  <c r="M76" i="19"/>
  <c r="L76" i="19"/>
  <c r="P67" i="19"/>
  <c r="M67" i="19"/>
  <c r="L67" i="19"/>
  <c r="P66" i="19"/>
  <c r="M66" i="19"/>
  <c r="L66" i="19"/>
  <c r="P65" i="19"/>
  <c r="M65" i="19"/>
  <c r="L65" i="19"/>
  <c r="P71" i="19"/>
  <c r="M71" i="19"/>
  <c r="L71" i="19"/>
  <c r="P69" i="19"/>
  <c r="M69" i="19"/>
  <c r="L69" i="19"/>
  <c r="P26" i="19"/>
  <c r="M26" i="19"/>
  <c r="L26" i="19"/>
  <c r="P34" i="19"/>
  <c r="M34" i="19"/>
  <c r="L34" i="19"/>
  <c r="P50" i="19"/>
  <c r="M50" i="19"/>
  <c r="L50" i="19"/>
  <c r="P62" i="19"/>
  <c r="M62" i="19"/>
  <c r="L62" i="19"/>
  <c r="P57" i="19"/>
  <c r="M57" i="19"/>
  <c r="L57" i="19"/>
  <c r="P25" i="19"/>
  <c r="M25" i="19"/>
  <c r="L25" i="19"/>
  <c r="P23" i="19"/>
  <c r="M23" i="19"/>
  <c r="L23" i="19"/>
  <c r="P22" i="19"/>
  <c r="M22" i="19"/>
  <c r="L22" i="19"/>
  <c r="P74" i="19"/>
  <c r="M74" i="19"/>
  <c r="L74" i="19"/>
  <c r="P54" i="19"/>
  <c r="M54" i="19"/>
  <c r="L54" i="19"/>
  <c r="P60" i="19"/>
  <c r="M60" i="19"/>
  <c r="L60" i="19"/>
  <c r="P19" i="19"/>
  <c r="M19" i="19"/>
  <c r="L19" i="19"/>
  <c r="P17" i="19"/>
  <c r="M17" i="19"/>
  <c r="L17" i="19"/>
  <c r="P59" i="19"/>
  <c r="M59" i="19"/>
  <c r="L59" i="19"/>
  <c r="P75" i="19"/>
  <c r="M75" i="19"/>
  <c r="L75" i="19"/>
  <c r="N37" i="19"/>
  <c r="N38" i="19" s="1"/>
  <c r="K37" i="19"/>
  <c r="K38" i="19" s="1"/>
  <c r="P16" i="19"/>
  <c r="M16" i="19"/>
  <c r="L16" i="19"/>
  <c r="P45" i="19"/>
  <c r="M45" i="19"/>
  <c r="L45" i="19"/>
  <c r="P15" i="19"/>
  <c r="M15" i="19"/>
  <c r="L15" i="19"/>
  <c r="P58" i="19"/>
  <c r="M58" i="19"/>
  <c r="L58" i="19"/>
  <c r="P64" i="19"/>
  <c r="M64" i="19"/>
  <c r="L64" i="19"/>
  <c r="P18" i="19"/>
  <c r="M18" i="19"/>
  <c r="L18" i="19"/>
  <c r="P49" i="19"/>
  <c r="M49" i="19"/>
  <c r="L49" i="19"/>
  <c r="P21" i="19"/>
  <c r="M21" i="19"/>
  <c r="L21" i="19"/>
  <c r="P13" i="19"/>
  <c r="M13" i="19"/>
  <c r="L13" i="19"/>
  <c r="P28" i="19"/>
  <c r="M28" i="19"/>
  <c r="L28" i="19"/>
  <c r="P11" i="19"/>
  <c r="M11" i="19"/>
  <c r="L11" i="19"/>
  <c r="P33" i="19"/>
  <c r="M33" i="19"/>
  <c r="L33" i="19"/>
  <c r="P55" i="19"/>
  <c r="M55" i="19"/>
  <c r="L55" i="19"/>
  <c r="P46" i="19"/>
  <c r="M46" i="19"/>
  <c r="L46" i="19"/>
  <c r="P53" i="19"/>
  <c r="M53" i="19"/>
  <c r="L53" i="19"/>
  <c r="P72" i="19"/>
  <c r="M72" i="19"/>
  <c r="L72" i="19"/>
  <c r="P70" i="19"/>
  <c r="M70" i="19"/>
  <c r="L70" i="19"/>
  <c r="P48" i="19"/>
  <c r="M48" i="19"/>
  <c r="L48" i="19"/>
  <c r="P30" i="19"/>
  <c r="M30" i="19"/>
  <c r="L30" i="19"/>
  <c r="P73" i="19"/>
  <c r="M73" i="19"/>
  <c r="L73" i="19"/>
  <c r="P35" i="19"/>
  <c r="M35" i="19"/>
  <c r="L35" i="19"/>
  <c r="P31" i="19"/>
  <c r="M31" i="19"/>
  <c r="L31" i="19"/>
  <c r="P56" i="19"/>
  <c r="M56" i="19"/>
  <c r="L56" i="19"/>
  <c r="P10" i="19"/>
  <c r="P14" i="19"/>
  <c r="M14" i="19"/>
  <c r="L14" i="19"/>
  <c r="P12" i="19"/>
  <c r="M12" i="19"/>
  <c r="L12" i="19"/>
  <c r="P9" i="19"/>
  <c r="M9" i="19"/>
  <c r="L9" i="19"/>
  <c r="P8" i="19"/>
  <c r="M8" i="19"/>
  <c r="L8" i="19"/>
  <c r="P79" i="19" l="1"/>
  <c r="L80" i="19"/>
  <c r="P80" i="19"/>
  <c r="M80" i="19"/>
  <c r="O80" i="19"/>
  <c r="O37" i="19"/>
  <c r="O38" i="19" s="1"/>
  <c r="K81" i="19"/>
  <c r="N81" i="19"/>
  <c r="P37" i="19"/>
  <c r="P38" i="19" s="1"/>
  <c r="P81" i="19" l="1"/>
  <c r="O81" i="19"/>
  <c r="M16" i="2"/>
  <c r="L36" i="16" l="1"/>
  <c r="M36" i="16"/>
  <c r="P36" i="16"/>
  <c r="O22" i="17" l="1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P48" i="16"/>
  <c r="P47" i="16"/>
  <c r="P46" i="16"/>
  <c r="P45" i="16"/>
  <c r="P44" i="16"/>
  <c r="P43" i="16"/>
  <c r="P42" i="16"/>
  <c r="P41" i="16"/>
  <c r="P40" i="16"/>
  <c r="P39" i="16"/>
  <c r="P38" i="16"/>
  <c r="P37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M48" i="16"/>
  <c r="M47" i="16"/>
  <c r="M46" i="16"/>
  <c r="M45" i="16"/>
  <c r="M44" i="16"/>
  <c r="M43" i="16"/>
  <c r="M42" i="16"/>
  <c r="M41" i="16"/>
  <c r="M40" i="16"/>
  <c r="M39" i="16"/>
  <c r="M38" i="16"/>
  <c r="M37" i="16"/>
  <c r="M35" i="16"/>
  <c r="M34" i="16"/>
  <c r="M33" i="16"/>
  <c r="M32" i="16"/>
  <c r="M31" i="16"/>
  <c r="M30" i="16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O51" i="16"/>
  <c r="O52" i="16" s="1"/>
  <c r="L8" i="16"/>
  <c r="M24" i="17"/>
  <c r="M25" i="17" s="1"/>
  <c r="J24" i="17"/>
  <c r="J25" i="17" s="1"/>
  <c r="I24" i="17"/>
  <c r="I25" i="17" s="1"/>
  <c r="N24" i="17"/>
  <c r="N25" i="17" s="1"/>
  <c r="N51" i="16"/>
  <c r="N52" i="16" s="1"/>
  <c r="J51" i="16"/>
  <c r="J52" i="16" s="1"/>
  <c r="K51" i="16"/>
  <c r="K52" i="16" s="1"/>
  <c r="O24" i="17" l="1"/>
  <c r="O25" i="17" s="1"/>
  <c r="K25" i="17"/>
  <c r="K26" i="17" s="1"/>
  <c r="P51" i="16"/>
  <c r="P52" i="16" s="1"/>
  <c r="L25" i="17"/>
  <c r="L26" i="17" s="1"/>
  <c r="O26" i="17" s="1"/>
  <c r="M52" i="16"/>
  <c r="E51" i="16" s="1"/>
  <c r="L52" i="16"/>
  <c r="D51" i="16" s="1"/>
  <c r="F51" i="16" l="1"/>
  <c r="Q8" i="2" l="1"/>
  <c r="O11" i="4" l="1"/>
  <c r="K11" i="4"/>
  <c r="L11" i="4"/>
  <c r="M14" i="15" l="1"/>
  <c r="M15" i="15" s="1"/>
  <c r="J14" i="15"/>
  <c r="J15" i="15" s="1"/>
  <c r="I14" i="15"/>
  <c r="I15" i="15" s="1"/>
  <c r="O12" i="15"/>
  <c r="L12" i="15"/>
  <c r="K12" i="15"/>
  <c r="O10" i="15"/>
  <c r="L10" i="15"/>
  <c r="K10" i="15"/>
  <c r="O9" i="15"/>
  <c r="L9" i="15"/>
  <c r="K9" i="15"/>
  <c r="O11" i="15"/>
  <c r="L11" i="15"/>
  <c r="K11" i="15"/>
  <c r="O8" i="15"/>
  <c r="N14" i="15"/>
  <c r="N15" i="15" s="1"/>
  <c r="L8" i="15"/>
  <c r="K8" i="15"/>
  <c r="K14" i="14"/>
  <c r="K15" i="14" s="1"/>
  <c r="J14" i="14"/>
  <c r="J15" i="14" s="1"/>
  <c r="P10" i="14"/>
  <c r="N14" i="14"/>
  <c r="N15" i="14" s="1"/>
  <c r="M10" i="14"/>
  <c r="M15" i="14" s="1"/>
  <c r="M16" i="14" s="1"/>
  <c r="L10" i="14"/>
  <c r="P11" i="14"/>
  <c r="M11" i="14"/>
  <c r="L11" i="14"/>
  <c r="P9" i="14"/>
  <c r="M9" i="14"/>
  <c r="L9" i="14"/>
  <c r="P12" i="14"/>
  <c r="M12" i="14"/>
  <c r="L12" i="14"/>
  <c r="P8" i="14"/>
  <c r="O14" i="14"/>
  <c r="O15" i="14" s="1"/>
  <c r="M8" i="14"/>
  <c r="L8" i="14"/>
  <c r="K25" i="13"/>
  <c r="K26" i="13" s="1"/>
  <c r="P23" i="13"/>
  <c r="M23" i="13"/>
  <c r="L23" i="13"/>
  <c r="P22" i="13"/>
  <c r="M22" i="13"/>
  <c r="L22" i="13"/>
  <c r="P21" i="13"/>
  <c r="M21" i="13"/>
  <c r="L21" i="13"/>
  <c r="P20" i="13"/>
  <c r="M20" i="13"/>
  <c r="L20" i="13"/>
  <c r="L19" i="13"/>
  <c r="P19" i="13"/>
  <c r="P18" i="13"/>
  <c r="M18" i="13"/>
  <c r="L18" i="13"/>
  <c r="P17" i="13"/>
  <c r="M17" i="13"/>
  <c r="L17" i="13"/>
  <c r="P16" i="13"/>
  <c r="M16" i="13"/>
  <c r="L16" i="13"/>
  <c r="P15" i="13"/>
  <c r="M15" i="13"/>
  <c r="L15" i="13"/>
  <c r="P14" i="13"/>
  <c r="M14" i="13"/>
  <c r="L14" i="13"/>
  <c r="P13" i="13"/>
  <c r="M13" i="13"/>
  <c r="L13" i="13"/>
  <c r="P12" i="13"/>
  <c r="M12" i="13"/>
  <c r="L12" i="13"/>
  <c r="P11" i="13"/>
  <c r="N26" i="13"/>
  <c r="M11" i="13"/>
  <c r="L11" i="13"/>
  <c r="P10" i="13"/>
  <c r="M10" i="13"/>
  <c r="L10" i="13"/>
  <c r="P9" i="13"/>
  <c r="M9" i="13"/>
  <c r="L9" i="13"/>
  <c r="P8" i="13"/>
  <c r="O26" i="13"/>
  <c r="M8" i="13"/>
  <c r="L8" i="13"/>
  <c r="K8" i="13"/>
  <c r="J25" i="13" s="1"/>
  <c r="J26" i="13" s="1"/>
  <c r="K21" i="12"/>
  <c r="K22" i="12" s="1"/>
  <c r="P19" i="12"/>
  <c r="M19" i="12"/>
  <c r="L19" i="12"/>
  <c r="P18" i="12"/>
  <c r="M18" i="12"/>
  <c r="L18" i="12"/>
  <c r="P13" i="12"/>
  <c r="M13" i="12"/>
  <c r="L13" i="12"/>
  <c r="P15" i="12"/>
  <c r="M15" i="12"/>
  <c r="L15" i="12"/>
  <c r="P14" i="12"/>
  <c r="M14" i="12"/>
  <c r="L14" i="12"/>
  <c r="P11" i="12"/>
  <c r="M11" i="12"/>
  <c r="L11" i="12"/>
  <c r="P16" i="12"/>
  <c r="N21" i="12"/>
  <c r="N22" i="12" s="1"/>
  <c r="M16" i="12"/>
  <c r="L16" i="12"/>
  <c r="P12" i="12"/>
  <c r="M12" i="12"/>
  <c r="L12" i="12"/>
  <c r="P10" i="12"/>
  <c r="M10" i="12"/>
  <c r="L10" i="12"/>
  <c r="P17" i="12"/>
  <c r="M17" i="12"/>
  <c r="L17" i="12"/>
  <c r="P8" i="12"/>
  <c r="O21" i="12"/>
  <c r="O22" i="12" s="1"/>
  <c r="M8" i="12"/>
  <c r="L8" i="12"/>
  <c r="J34" i="11"/>
  <c r="J35" i="11" s="1"/>
  <c r="O20" i="11"/>
  <c r="L20" i="11"/>
  <c r="K20" i="11"/>
  <c r="O25" i="11"/>
  <c r="L25" i="11"/>
  <c r="K25" i="11"/>
  <c r="O19" i="11"/>
  <c r="L19" i="11"/>
  <c r="K19" i="11"/>
  <c r="O21" i="11"/>
  <c r="L21" i="11"/>
  <c r="K21" i="11"/>
  <c r="O32" i="11"/>
  <c r="L32" i="11"/>
  <c r="K32" i="11"/>
  <c r="O31" i="11"/>
  <c r="L31" i="11"/>
  <c r="K31" i="11"/>
  <c r="O30" i="11"/>
  <c r="N34" i="11"/>
  <c r="N35" i="11" s="1"/>
  <c r="L30" i="11"/>
  <c r="K30" i="11"/>
  <c r="O16" i="11"/>
  <c r="L16" i="11"/>
  <c r="K16" i="11"/>
  <c r="O15" i="11"/>
  <c r="L15" i="11"/>
  <c r="K15" i="11"/>
  <c r="O14" i="11"/>
  <c r="L14" i="11"/>
  <c r="K14" i="11"/>
  <c r="O13" i="11"/>
  <c r="L13" i="11"/>
  <c r="K13" i="11"/>
  <c r="O24" i="11"/>
  <c r="L24" i="11"/>
  <c r="K24" i="11"/>
  <c r="O17" i="11"/>
  <c r="L17" i="11"/>
  <c r="K17" i="11"/>
  <c r="O12" i="11"/>
  <c r="L12" i="11"/>
  <c r="K12" i="11"/>
  <c r="O18" i="11"/>
  <c r="L18" i="11"/>
  <c r="K18" i="11"/>
  <c r="O22" i="11"/>
  <c r="L22" i="11"/>
  <c r="K22" i="11"/>
  <c r="O28" i="11"/>
  <c r="L28" i="11"/>
  <c r="K28" i="11"/>
  <c r="O27" i="11"/>
  <c r="M34" i="11"/>
  <c r="M35" i="11" s="1"/>
  <c r="L27" i="11"/>
  <c r="K27" i="11"/>
  <c r="O26" i="11"/>
  <c r="L26" i="11"/>
  <c r="K26" i="11"/>
  <c r="O29" i="11"/>
  <c r="L29" i="11"/>
  <c r="K29" i="11"/>
  <c r="O11" i="11"/>
  <c r="L11" i="11"/>
  <c r="K11" i="11"/>
  <c r="O10" i="11"/>
  <c r="L10" i="11"/>
  <c r="K10" i="11"/>
  <c r="O9" i="11"/>
  <c r="L9" i="11"/>
  <c r="K9" i="11"/>
  <c r="O8" i="11"/>
  <c r="L8" i="11"/>
  <c r="K8" i="11"/>
  <c r="N14" i="10"/>
  <c r="N15" i="10" s="1"/>
  <c r="K14" i="10"/>
  <c r="K15" i="10" s="1"/>
  <c r="P12" i="10"/>
  <c r="M12" i="10"/>
  <c r="L12" i="10"/>
  <c r="P11" i="10"/>
  <c r="O14" i="10"/>
  <c r="O15" i="10" s="1"/>
  <c r="M11" i="10"/>
  <c r="L11" i="10"/>
  <c r="P10" i="10"/>
  <c r="M10" i="10"/>
  <c r="L10" i="10"/>
  <c r="P9" i="10"/>
  <c r="M9" i="10"/>
  <c r="L9" i="10"/>
  <c r="P8" i="10"/>
  <c r="M8" i="10"/>
  <c r="L8" i="10"/>
  <c r="M15" i="9"/>
  <c r="M16" i="9" s="1"/>
  <c r="J15" i="9"/>
  <c r="J16" i="9" s="1"/>
  <c r="O13" i="9"/>
  <c r="N15" i="9"/>
  <c r="N16" i="9" s="1"/>
  <c r="L13" i="9"/>
  <c r="K13" i="9"/>
  <c r="O12" i="9"/>
  <c r="L12" i="9"/>
  <c r="K12" i="9"/>
  <c r="O11" i="9"/>
  <c r="L11" i="9"/>
  <c r="K11" i="9"/>
  <c r="O10" i="9"/>
  <c r="L10" i="9"/>
  <c r="K10" i="9"/>
  <c r="O9" i="9"/>
  <c r="L9" i="9"/>
  <c r="K9" i="9"/>
  <c r="O8" i="9"/>
  <c r="L8" i="9"/>
  <c r="K8" i="9"/>
  <c r="N19" i="8"/>
  <c r="O18" i="8"/>
  <c r="O19" i="8" s="1"/>
  <c r="K18" i="8"/>
  <c r="K19" i="8" s="1"/>
  <c r="P16" i="8"/>
  <c r="M16" i="8"/>
  <c r="L16" i="8"/>
  <c r="P15" i="8"/>
  <c r="M15" i="8"/>
  <c r="L15" i="8"/>
  <c r="P14" i="8"/>
  <c r="M14" i="8"/>
  <c r="L14" i="8"/>
  <c r="P13" i="8"/>
  <c r="M13" i="8"/>
  <c r="L13" i="8"/>
  <c r="P12" i="8"/>
  <c r="M12" i="8"/>
  <c r="L12" i="8"/>
  <c r="P11" i="8"/>
  <c r="M11" i="8"/>
  <c r="L11" i="8"/>
  <c r="P10" i="8"/>
  <c r="M10" i="8"/>
  <c r="L10" i="8"/>
  <c r="P9" i="8"/>
  <c r="M9" i="8"/>
  <c r="L9" i="8"/>
  <c r="P8" i="8"/>
  <c r="M8" i="8"/>
  <c r="L8" i="8"/>
  <c r="N20" i="6"/>
  <c r="N21" i="6" s="1"/>
  <c r="K20" i="6"/>
  <c r="K21" i="6" s="1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P9" i="6"/>
  <c r="M9" i="6"/>
  <c r="L9" i="6"/>
  <c r="P8" i="6"/>
  <c r="O20" i="6"/>
  <c r="O21" i="6" s="1"/>
  <c r="M8" i="6"/>
  <c r="L8" i="6"/>
  <c r="O20" i="5"/>
  <c r="N19" i="5"/>
  <c r="N20" i="5" s="1"/>
  <c r="K20" i="5"/>
  <c r="P15" i="5"/>
  <c r="M15" i="5"/>
  <c r="L15" i="5"/>
  <c r="P14" i="5"/>
  <c r="M14" i="5"/>
  <c r="L14" i="5"/>
  <c r="P13" i="5"/>
  <c r="M13" i="5"/>
  <c r="L13" i="5"/>
  <c r="P12" i="5"/>
  <c r="M12" i="5"/>
  <c r="L12" i="5"/>
  <c r="P11" i="5"/>
  <c r="M11" i="5"/>
  <c r="L11" i="5"/>
  <c r="P10" i="5"/>
  <c r="M10" i="5"/>
  <c r="L10" i="5"/>
  <c r="P9" i="5"/>
  <c r="M9" i="5"/>
  <c r="L9" i="5"/>
  <c r="P8" i="5"/>
  <c r="M8" i="5"/>
  <c r="L8" i="5"/>
  <c r="J16" i="4"/>
  <c r="J17" i="4" s="1"/>
  <c r="O14" i="4"/>
  <c r="L14" i="4"/>
  <c r="K14" i="4"/>
  <c r="O13" i="4"/>
  <c r="L13" i="4"/>
  <c r="K13" i="4"/>
  <c r="O12" i="4"/>
  <c r="L12" i="4"/>
  <c r="K12" i="4"/>
  <c r="O10" i="4"/>
  <c r="M16" i="4"/>
  <c r="M17" i="4" s="1"/>
  <c r="L10" i="4"/>
  <c r="K10" i="4"/>
  <c r="O9" i="4"/>
  <c r="L9" i="4"/>
  <c r="K9" i="4"/>
  <c r="O8" i="4"/>
  <c r="N16" i="4"/>
  <c r="N17" i="4" s="1"/>
  <c r="L8" i="4"/>
  <c r="K8" i="4"/>
  <c r="M17" i="3"/>
  <c r="M18" i="3" s="1"/>
  <c r="J17" i="3"/>
  <c r="J18" i="3" s="1"/>
  <c r="O15" i="3"/>
  <c r="L15" i="3"/>
  <c r="K15" i="3"/>
  <c r="O14" i="3"/>
  <c r="L14" i="3"/>
  <c r="K14" i="3"/>
  <c r="O13" i="3"/>
  <c r="L13" i="3"/>
  <c r="K13" i="3"/>
  <c r="O12" i="3"/>
  <c r="L12" i="3"/>
  <c r="K12" i="3"/>
  <c r="O11" i="3"/>
  <c r="L11" i="3"/>
  <c r="K11" i="3"/>
  <c r="O10" i="3"/>
  <c r="L10" i="3"/>
  <c r="K10" i="3"/>
  <c r="O9" i="3"/>
  <c r="L9" i="3"/>
  <c r="K9" i="3"/>
  <c r="O8" i="3"/>
  <c r="N17" i="3"/>
  <c r="N18" i="3" s="1"/>
  <c r="L8" i="3"/>
  <c r="K8" i="3"/>
  <c r="L32" i="2"/>
  <c r="L33" i="2" s="1"/>
  <c r="J32" i="2"/>
  <c r="J33" i="2" s="1"/>
  <c r="Q30" i="2"/>
  <c r="N30" i="2"/>
  <c r="M30" i="2"/>
  <c r="Q29" i="2"/>
  <c r="N29" i="2"/>
  <c r="M29" i="2"/>
  <c r="Q28" i="2"/>
  <c r="N28" i="2"/>
  <c r="M28" i="2"/>
  <c r="Q27" i="2"/>
  <c r="N27" i="2"/>
  <c r="M27" i="2"/>
  <c r="Q26" i="2"/>
  <c r="N26" i="2"/>
  <c r="M26" i="2"/>
  <c r="Q25" i="2"/>
  <c r="N25" i="2"/>
  <c r="M25" i="2"/>
  <c r="Q24" i="2"/>
  <c r="N24" i="2"/>
  <c r="M24" i="2"/>
  <c r="Q23" i="2"/>
  <c r="N23" i="2"/>
  <c r="M23" i="2"/>
  <c r="Q22" i="2"/>
  <c r="N22" i="2"/>
  <c r="M22" i="2"/>
  <c r="Q21" i="2"/>
  <c r="N21" i="2"/>
  <c r="M21" i="2"/>
  <c r="Q20" i="2"/>
  <c r="N20" i="2"/>
  <c r="M20" i="2"/>
  <c r="Q19" i="2"/>
  <c r="N19" i="2"/>
  <c r="M19" i="2"/>
  <c r="Q18" i="2"/>
  <c r="N18" i="2"/>
  <c r="M18" i="2"/>
  <c r="Q17" i="2"/>
  <c r="N17" i="2"/>
  <c r="M17" i="2"/>
  <c r="Q16" i="2"/>
  <c r="O32" i="2"/>
  <c r="O33" i="2" s="1"/>
  <c r="N16" i="2"/>
  <c r="Q15" i="2"/>
  <c r="N15" i="2"/>
  <c r="M15" i="2"/>
  <c r="Q14" i="2"/>
  <c r="N14" i="2"/>
  <c r="M14" i="2"/>
  <c r="Q13" i="2"/>
  <c r="N13" i="2"/>
  <c r="M13" i="2"/>
  <c r="Q12" i="2"/>
  <c r="N12" i="2"/>
  <c r="M12" i="2"/>
  <c r="Q11" i="2"/>
  <c r="N11" i="2"/>
  <c r="M11" i="2"/>
  <c r="Q10" i="2"/>
  <c r="N10" i="2"/>
  <c r="M10" i="2"/>
  <c r="Q9" i="2"/>
  <c r="N9" i="2"/>
  <c r="M9" i="2"/>
  <c r="P32" i="2"/>
  <c r="P33" i="2" s="1"/>
  <c r="N8" i="2"/>
  <c r="M8" i="2"/>
  <c r="K18" i="3" l="1"/>
  <c r="K19" i="3" s="1"/>
  <c r="L18" i="3"/>
  <c r="L19" i="3" s="1"/>
  <c r="O34" i="11"/>
  <c r="O35" i="11" s="1"/>
  <c r="L15" i="10"/>
  <c r="L16" i="10" s="1"/>
  <c r="P14" i="10"/>
  <c r="P15" i="10" s="1"/>
  <c r="M15" i="10"/>
  <c r="M16" i="10" s="1"/>
  <c r="L21" i="6"/>
  <c r="L22" i="6" s="1"/>
  <c r="M21" i="6"/>
  <c r="M22" i="6" s="1"/>
  <c r="P19" i="5"/>
  <c r="O17" i="3"/>
  <c r="O18" i="3" s="1"/>
  <c r="P20" i="5"/>
  <c r="O14" i="15"/>
  <c r="O15" i="15" s="1"/>
  <c r="K15" i="15"/>
  <c r="K16" i="15" s="1"/>
  <c r="L15" i="15"/>
  <c r="L16" i="15" s="1"/>
  <c r="L15" i="14"/>
  <c r="L16" i="14" s="1"/>
  <c r="P14" i="14"/>
  <c r="P15" i="14" s="1"/>
  <c r="P20" i="6"/>
  <c r="P21" i="6" s="1"/>
  <c r="M20" i="5"/>
  <c r="M21" i="5" s="1"/>
  <c r="L20" i="5"/>
  <c r="L21" i="5" s="1"/>
  <c r="K35" i="11"/>
  <c r="D34" i="11" s="1"/>
  <c r="L16" i="9"/>
  <c r="L17" i="9" s="1"/>
  <c r="L26" i="13"/>
  <c r="L27" i="13" s="1"/>
  <c r="M22" i="12"/>
  <c r="M23" i="12" s="1"/>
  <c r="L22" i="12"/>
  <c r="L23" i="12" s="1"/>
  <c r="P21" i="12"/>
  <c r="P22" i="12" s="1"/>
  <c r="L35" i="11"/>
  <c r="E34" i="11" s="1"/>
  <c r="O15" i="9"/>
  <c r="O16" i="9" s="1"/>
  <c r="K16" i="9"/>
  <c r="K17" i="9" s="1"/>
  <c r="M19" i="8"/>
  <c r="M20" i="8" s="1"/>
  <c r="L19" i="8"/>
  <c r="L20" i="8" s="1"/>
  <c r="P18" i="8"/>
  <c r="P19" i="8" s="1"/>
  <c r="O16" i="4"/>
  <c r="O17" i="4" s="1"/>
  <c r="N33" i="2"/>
  <c r="N34" i="2" s="1"/>
  <c r="Q32" i="2"/>
  <c r="Q33" i="2" s="1"/>
  <c r="M33" i="2"/>
  <c r="M34" i="2" s="1"/>
  <c r="L17" i="4"/>
  <c r="L18" i="4" s="1"/>
  <c r="K17" i="4"/>
  <c r="K18" i="4" s="1"/>
  <c r="P25" i="13"/>
  <c r="P26" i="13" s="1"/>
  <c r="M19" i="13"/>
  <c r="M26" i="13" s="1"/>
  <c r="M27" i="13" s="1"/>
  <c r="O19" i="3" l="1"/>
  <c r="O17" i="9"/>
  <c r="P16" i="10"/>
  <c r="P22" i="6"/>
  <c r="P20" i="8"/>
  <c r="O16" i="15"/>
  <c r="P16" i="14"/>
  <c r="Q34" i="2"/>
  <c r="P23" i="12"/>
  <c r="F34" i="11"/>
  <c r="P21" i="5"/>
  <c r="O18" i="4"/>
  <c r="P27" i="13"/>
  <c r="E80" i="19"/>
  <c r="M81" i="19"/>
  <c r="M38" i="19"/>
  <c r="L38" i="19"/>
  <c r="L81" i="19"/>
  <c r="D80" i="19"/>
  <c r="F80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K11" authorId="0" shapeId="0" xr:uid="{00000000-0006-0000-0500-000001000000}">
      <text>
        <r>
          <rPr>
            <b/>
            <sz val="11"/>
            <color indexed="81"/>
            <rFont val="Tahoma"/>
            <family val="2"/>
          </rPr>
          <t>Autor:</t>
        </r>
        <r>
          <rPr>
            <sz val="11"/>
            <color indexed="81"/>
            <rFont val="Tahoma"/>
            <family val="2"/>
          </rPr>
          <t xml:space="preserve">
se le homologa sueldo a $7,888.48</t>
        </r>
      </text>
    </comment>
  </commentList>
</comments>
</file>

<file path=xl/sharedStrings.xml><?xml version="1.0" encoding="utf-8"?>
<sst xmlns="http://schemas.openxmlformats.org/spreadsheetml/2006/main" count="1929" uniqueCount="1052">
  <si>
    <t>PLANTILLA DE PERSONAL</t>
  </si>
  <si>
    <t>UNIDAD RESPONSABLE: PRESIDENCIA MUNICIPAL</t>
  </si>
  <si>
    <t xml:space="preserve">                                                                         NOMBRE DEL MUNICIPIO: SANTA ANA MAYA, MICHOACAN.</t>
  </si>
  <si>
    <t>MUNICIPIO DE SANTA ANA MAYA, MICHOACÁN.</t>
  </si>
  <si>
    <t>UNIDAD PROGRÁMATICA PRESUPUESTARIA:  01</t>
  </si>
  <si>
    <t>MUNICIPIO N°: 78</t>
  </si>
  <si>
    <t>No.</t>
  </si>
  <si>
    <t>NOMBRE DEL EMPLEADO</t>
  </si>
  <si>
    <t>PUESTO</t>
  </si>
  <si>
    <t>PLAZA</t>
  </si>
  <si>
    <t>FECHA DE INGRESO</t>
  </si>
  <si>
    <t>CURP</t>
  </si>
  <si>
    <t>RFC</t>
  </si>
  <si>
    <t>E-MAIL</t>
  </si>
  <si>
    <t>SUELDO BASE</t>
  </si>
  <si>
    <t>OBSERVACION</t>
  </si>
  <si>
    <t>OBSERVACIÓN</t>
  </si>
  <si>
    <t>COMPENSACION</t>
  </si>
  <si>
    <t>AGUINALDO</t>
  </si>
  <si>
    <t>PRIMA VACACIONAL</t>
  </si>
  <si>
    <t>SUBSIDIO AL EMPLEO</t>
  </si>
  <si>
    <t>ISR</t>
  </si>
  <si>
    <t>3% IMPUESTO ESTATAL</t>
  </si>
  <si>
    <t>Vega Calderón Omar</t>
  </si>
  <si>
    <t>PRESIDENTE MUNICIPAL</t>
  </si>
  <si>
    <t>C</t>
  </si>
  <si>
    <t>VECO860905HMNGLM07</t>
  </si>
  <si>
    <t>VECO860905IZ1</t>
  </si>
  <si>
    <t>veco177@hotmail.com</t>
  </si>
  <si>
    <t>Vázquez Herrejón Luz Adriana</t>
  </si>
  <si>
    <t>OFICIALÍA DE PARTES</t>
  </si>
  <si>
    <t>B</t>
  </si>
  <si>
    <t>VAHL820905MMNZRZ07</t>
  </si>
  <si>
    <t>VAHL820905KT6</t>
  </si>
  <si>
    <t>adriana_050982@hotmail.com</t>
  </si>
  <si>
    <t>SECRETARIA</t>
  </si>
  <si>
    <t>Hernández Navarrete Christopher Alexis</t>
  </si>
  <si>
    <t>SECRETARIO TÉCNICO</t>
  </si>
  <si>
    <t>HENC951117HMNRVH04</t>
  </si>
  <si>
    <t>HENC951117GY9</t>
  </si>
  <si>
    <t>presidenciamunicipal2021_2024@hotmail.com</t>
  </si>
  <si>
    <t>ALTA DE CHRISTOPHER</t>
  </si>
  <si>
    <t>Álvarez Rodríguez Juan</t>
  </si>
  <si>
    <t>SECRETARIO PARTICULAR</t>
  </si>
  <si>
    <t>AARJ010314HMNLDNA1</t>
  </si>
  <si>
    <t>AARJ010314AI8</t>
  </si>
  <si>
    <t>juanitorodriguez01@outlook.com</t>
  </si>
  <si>
    <t>ASESOR PARTICULAR</t>
  </si>
  <si>
    <t>HEAR750120HMNRCM00</t>
  </si>
  <si>
    <t>HEAR7501205D7</t>
  </si>
  <si>
    <t>dirsegsam@hotmail.com</t>
  </si>
  <si>
    <t>Gutiérrez Silva José Valentín</t>
  </si>
  <si>
    <t>CHOFER</t>
  </si>
  <si>
    <t>GUSV940809HMNTLL09</t>
  </si>
  <si>
    <t>GUSV940809D16</t>
  </si>
  <si>
    <t>vale3601@hotmail.com</t>
  </si>
  <si>
    <t>AUMENTO DE SUELDO, $4,100.00 NETOS QUINCENALES</t>
  </si>
  <si>
    <t>Paniagua Paniagua Rey Jesus</t>
  </si>
  <si>
    <t>SECRETARIO</t>
  </si>
  <si>
    <t>PAPR910106HMNNNY02</t>
  </si>
  <si>
    <t>PAPR9101066S2</t>
  </si>
  <si>
    <t>jesuspaniagua20@hotmail.com</t>
  </si>
  <si>
    <t>ALTA DEL PUESTO</t>
  </si>
  <si>
    <t>Cortés Bernabé Juan Antonio</t>
  </si>
  <si>
    <t xml:space="preserve">JEFE DE TENENCIA </t>
  </si>
  <si>
    <t>COBJ851217HMNRRN05</t>
  </si>
  <si>
    <t>COBJ8512176M8</t>
  </si>
  <si>
    <t>Aguilera Cerritos José Luis</t>
  </si>
  <si>
    <t xml:space="preserve">ENCARGADO DEL ORDEN POTZUNDAREO </t>
  </si>
  <si>
    <t>AUCL890315HMNGRS02</t>
  </si>
  <si>
    <t>AUCL8903151M0</t>
  </si>
  <si>
    <t>Albor Vigil Carlos Ramiro</t>
  </si>
  <si>
    <t>ENCARGADO DEL ORDEN LA LOBERA</t>
  </si>
  <si>
    <t>AOVC740420HDFLGR09</t>
  </si>
  <si>
    <t>AOVC740420DR7</t>
  </si>
  <si>
    <t>Garnica Pérez Rocío</t>
  </si>
  <si>
    <t>ENCARGADO DEL ORDEN COLONIA BUENAVISTA</t>
  </si>
  <si>
    <t>GAPR760215MMNRRC07</t>
  </si>
  <si>
    <t>GAPR760215Q26</t>
  </si>
  <si>
    <t>Ruíz López Leticia</t>
  </si>
  <si>
    <t>ENCARGADO DEL ORDEN RANCHO NUEVO</t>
  </si>
  <si>
    <t>RULL661225MDFZPT06</t>
  </si>
  <si>
    <t>RULL661225R82</t>
  </si>
  <si>
    <t>Tapia Ferreira Ubertino</t>
  </si>
  <si>
    <t>ENCARGADO DEL ORDEN SAN RAFAEL</t>
  </si>
  <si>
    <t>TAFA640822HMNPRN09</t>
  </si>
  <si>
    <t>TAFA6408225C2</t>
  </si>
  <si>
    <t>Pizano Alcantar Antonio</t>
  </si>
  <si>
    <t>ENCARGADO DEL ORDEN EL SALTO 1</t>
  </si>
  <si>
    <t>PIAA730728HMNZLN09</t>
  </si>
  <si>
    <t>PIAA730728UR5</t>
  </si>
  <si>
    <t>Pizano Martínez Jorge Luis</t>
  </si>
  <si>
    <t>ENCARGADO DEL ORDEN EL SALTO 2</t>
  </si>
  <si>
    <t>PIMJ961209HMNZRR06</t>
  </si>
  <si>
    <t>PIMJ961209B82</t>
  </si>
  <si>
    <t>Pérez Ayala Ysmael</t>
  </si>
  <si>
    <t xml:space="preserve">ENCARGADO DEL ORDEN EL CUERVO </t>
  </si>
  <si>
    <t>PEAY620930HMNRYS05</t>
  </si>
  <si>
    <t>PEAY62093026A</t>
  </si>
  <si>
    <t>Vigil Reyes Joaquín</t>
  </si>
  <si>
    <t>ENCARGADO DEL ORDEN CUIRITZEO</t>
  </si>
  <si>
    <t>VIRJ760708HMNGYQ01</t>
  </si>
  <si>
    <t>VIRJ760708PZ9</t>
  </si>
  <si>
    <t>Paniagua Baltazar Antonio</t>
  </si>
  <si>
    <t>ENCARGADO DEL ORDEN PUERTO DE CABRAS</t>
  </si>
  <si>
    <t>PABA770427HMNNLN04</t>
  </si>
  <si>
    <t>PABA770427SJ5</t>
  </si>
  <si>
    <t>Bernabé Pérez Sabas</t>
  </si>
  <si>
    <t>ENCARGADO DEL ORDEN LA LADERA</t>
  </si>
  <si>
    <t>BEPS761004HMNRRB06</t>
  </si>
  <si>
    <t>BEPS761004JX9</t>
  </si>
  <si>
    <t>Martínez López Félix</t>
  </si>
  <si>
    <t>ENCARGADO DEL ORDEN COL. GUADALUPE</t>
  </si>
  <si>
    <t>MALF331019HGTRPL04</t>
  </si>
  <si>
    <t>MALF331019BW5</t>
  </si>
  <si>
    <t>Martínez Sánchez Anayeli</t>
  </si>
  <si>
    <t>ENCARGADO DEL ORDEN LA LOMA</t>
  </si>
  <si>
    <t>MASA861004MMNRNN03</t>
  </si>
  <si>
    <t>MASA861004876</t>
  </si>
  <si>
    <t>Ferreira Ruíz Martín</t>
  </si>
  <si>
    <t>ENCARGADO DEL ORDEN MESA RICA</t>
  </si>
  <si>
    <t>FERM771009HMNRZR06</t>
  </si>
  <si>
    <t>FERM771009QBA</t>
  </si>
  <si>
    <t>Pérez Albor Elvia</t>
  </si>
  <si>
    <t>ENCARGADO DEL ORDEN EL TORONJO</t>
  </si>
  <si>
    <t>PEAE701227MMNRLL04</t>
  </si>
  <si>
    <t>PEAE701227UL1</t>
  </si>
  <si>
    <t>TOTAL MENSUAL:</t>
  </si>
  <si>
    <t>TOTAL ANUAL:</t>
  </si>
  <si>
    <t>UNIDAD RESPONSABLE: REGIDORES</t>
  </si>
  <si>
    <t>UNIDAD PROGRAMÁTICA PRESUPUESTARIA: 02</t>
  </si>
  <si>
    <t>Calderón Albor Armando</t>
  </si>
  <si>
    <t>MEDIO AMBIENTE, PROTECCIÓN ANIMAL, DESARROLLO RURAL. PLANEACIÓN, PROGRAMACIÓN Y DESARROLLO SUSTENTABLE.</t>
  </si>
  <si>
    <t>CAAA730115HMNLLR00</t>
  </si>
  <si>
    <t>CAAA7301156Y1</t>
  </si>
  <si>
    <t>Contreras López Tania</t>
  </si>
  <si>
    <t>EDUCACIÓN, CULTURA, TURISMO, CIENCIA Y TECNOLOGÍA E INNOVACIÓN. DESARROLLO URBANO Y OBRAS PÚBLICAS.</t>
  </si>
  <si>
    <t>CLT870620MMNNPN08</t>
  </si>
  <si>
    <t>COLT870620LZ2</t>
  </si>
  <si>
    <t>placebo_taniadra1987@hotmail.com</t>
  </si>
  <si>
    <t>Jungo Guerrero María</t>
  </si>
  <si>
    <t>SALUD, DESARROLLO SCOIAL, JUVENTUD Y DEPORTE.</t>
  </si>
  <si>
    <t>FEMA811020HMNRRN04</t>
  </si>
  <si>
    <t>FEMA811020TQ0</t>
  </si>
  <si>
    <t>ferreiraandres062@gmail.com</t>
  </si>
  <si>
    <t>Ferreira Martínez Andrés</t>
  </si>
  <si>
    <t>DESARROLLO ECONÓMICO, COMERCIO Y TRABAJO.</t>
  </si>
  <si>
    <t>JUGM620515MMNNRR06</t>
  </si>
  <si>
    <t>JUGM620515U18</t>
  </si>
  <si>
    <t>ale_odonto888@hotmail.com</t>
  </si>
  <si>
    <t>López Villalobos Mónica</t>
  </si>
  <si>
    <t>COMISIÓN DE LA MUJER, DERECHOS HUMANOS</t>
  </si>
  <si>
    <t>LOVM821015MMNPLN09</t>
  </si>
  <si>
    <t>LOVM821015TD5</t>
  </si>
  <si>
    <t>monilob@hotmail.com</t>
  </si>
  <si>
    <t xml:space="preserve">Jímenez Hernández Ramiro Isahí </t>
  </si>
  <si>
    <t>ACCESO A LA INFORMACIÓN PÚBLICA, TRANSFERENCIA Y PROTECCIÓN DE DATOS PERSONALES.</t>
  </si>
  <si>
    <t>JIRH940627HMNMRM07</t>
  </si>
  <si>
    <t>JIHR940627QA3</t>
  </si>
  <si>
    <t>isahijm@gmail.com</t>
  </si>
  <si>
    <t>Gutiérrez Hernández Leonardo Clemente</t>
  </si>
  <si>
    <t>COMISIÓN DE ASUNTOS MIGRATORIOS.</t>
  </si>
  <si>
    <t>GUHL891008HMNTRN06</t>
  </si>
  <si>
    <t>GUHL8910083J3</t>
  </si>
  <si>
    <t>leo_69_39@hotmail.com</t>
  </si>
  <si>
    <t>González Medina Diana Laura</t>
  </si>
  <si>
    <t>GOMD971025MMNNDN02</t>
  </si>
  <si>
    <t>GOMD9710257C1</t>
  </si>
  <si>
    <t>UNIDAD RESPONSABLE:  SINDICATURA</t>
  </si>
  <si>
    <t xml:space="preserve">                                    NOMBRE DEL MUNICIPIO: SANTA ANA MAYA, MICHOACÁN.</t>
  </si>
  <si>
    <t>UNIDAD PROGRAMÁTICA PRESUPUESTARIA: 03</t>
  </si>
  <si>
    <t>Ferreira Arcos María Guadalupe</t>
  </si>
  <si>
    <t>SINDICO MUNICIPAL</t>
  </si>
  <si>
    <t>FEAG811014MMNRRD00</t>
  </si>
  <si>
    <t>FEAG81101435A</t>
  </si>
  <si>
    <t>rodridali64@gmail.com</t>
  </si>
  <si>
    <t>Tovar López Yessica</t>
  </si>
  <si>
    <t>TOLY960114MMNVPS04</t>
  </si>
  <si>
    <t>TOLY960114FF5</t>
  </si>
  <si>
    <t>sindicaturasam1821@gmail.com</t>
  </si>
  <si>
    <t>Vacante</t>
  </si>
  <si>
    <t>NOTIFICADOR DE SINDICATURA</t>
  </si>
  <si>
    <t>MEDIADOR</t>
  </si>
  <si>
    <t>Jímenez Martínez José Miguel</t>
  </si>
  <si>
    <t>ASESOR JURÍDICO</t>
  </si>
  <si>
    <t>JIMM820326HMNMRG07</t>
  </si>
  <si>
    <t>JIMM8203265F1</t>
  </si>
  <si>
    <t>Gómez Sánchez José Trinidad</t>
  </si>
  <si>
    <t>GOST780226HMNMNR01</t>
  </si>
  <si>
    <t>GOST780226FM8</t>
  </si>
  <si>
    <t>Molina Contreras Rosalba</t>
  </si>
  <si>
    <t>AUXILIAR JURIDICO</t>
  </si>
  <si>
    <t>MOCR961013MMNLNS02</t>
  </si>
  <si>
    <t>MOCR961013152</t>
  </si>
  <si>
    <t>rosamc-1396@outlook.com</t>
  </si>
  <si>
    <t>UNIDAD RESPONSABLE:  SECRETARÍA</t>
  </si>
  <si>
    <t xml:space="preserve">                                         NOMBRE DEL MUNICIPIO: SANTA ANA MAYA, MICHOACÁN.</t>
  </si>
  <si>
    <t>UNIDAD PROGRAMÁTICA PRESUPUESTARIA: 04</t>
  </si>
  <si>
    <t>Calderón Arcos Mario</t>
  </si>
  <si>
    <t>SECRETARIO MUNICIPAL</t>
  </si>
  <si>
    <t>CAAM910416HMNLRR08</t>
  </si>
  <si>
    <t>CAAM9104168Z3</t>
  </si>
  <si>
    <t>mariocalde1991@gmail.com</t>
  </si>
  <si>
    <t>SE QUEDA VACANTE</t>
  </si>
  <si>
    <t xml:space="preserve">Paniagua Hernandez Jonathan </t>
  </si>
  <si>
    <t>ENCARGADO DE ARCHIVO MUNICIPAL</t>
  </si>
  <si>
    <t>PAHJ960706HMNNRN06</t>
  </si>
  <si>
    <t>PAHJ960706934</t>
  </si>
  <si>
    <t>jony_90monarcas@hotmail.com</t>
  </si>
  <si>
    <t>AUXILIAR DE COMUNICACIÓN SOCIAL</t>
  </si>
  <si>
    <t>CAMBIO A AUXILIAR COM. SOC.</t>
  </si>
  <si>
    <t>Martínez Garcés Ronaldo</t>
  </si>
  <si>
    <t>COORDINADOR DE DEPORTES</t>
  </si>
  <si>
    <t>MAGR000814HMNRRNA5</t>
  </si>
  <si>
    <t>MAGR00081487A</t>
  </si>
  <si>
    <t>Álvarez Cisneros Jocelyn</t>
  </si>
  <si>
    <t>AUXILIAR DE ARCHIVO MUNICIPAL</t>
  </si>
  <si>
    <t>AACJ991102MMNLSC04</t>
  </si>
  <si>
    <t>AACJ991102G76</t>
  </si>
  <si>
    <t>CAMBIO A AUXILIAR ARCH. MUN.</t>
  </si>
  <si>
    <t>Jungo Calderón Dayne Michell</t>
  </si>
  <si>
    <t>JUCD980923MMNNLY06</t>
  </si>
  <si>
    <t>JUCD9809235M5</t>
  </si>
  <si>
    <t>CAMBIO A SECRETARIA</t>
  </si>
  <si>
    <t>Ramírez Otero Víctor Manuel</t>
  </si>
  <si>
    <t>COORDINADOR DE COMUNICACIÓN SOCIAL</t>
  </si>
  <si>
    <t>RAOV830322HMNMTC00</t>
  </si>
  <si>
    <t>RAOV8303229X3</t>
  </si>
  <si>
    <t>eructopunk@hotmail.com</t>
  </si>
  <si>
    <t>ALTA SE CAMBIA DE DESARROLLO</t>
  </si>
  <si>
    <t xml:space="preserve">TOTAL MENSUAL: </t>
  </si>
  <si>
    <t>UNIDAD RESPONSABLE:  TESORERÍA</t>
  </si>
  <si>
    <t xml:space="preserve">                                                              NOMBRE DEL MUNICIPIO: SANTA ANA MAYA, MICHOACÁN.</t>
  </si>
  <si>
    <t>UNIDAD PROGRAMÁTICA PRESUPUESTARIA: 05</t>
  </si>
  <si>
    <t>OBSERVACIONES</t>
  </si>
  <si>
    <t>López Molina Jesús Alberto</t>
  </si>
  <si>
    <t>TESORERO MUNICIPAL</t>
  </si>
  <si>
    <t>LOMJ941124HMNPLS04</t>
  </si>
  <si>
    <t>LOMJ941124AE6</t>
  </si>
  <si>
    <t>moreliaha3032@gmail.com</t>
  </si>
  <si>
    <t>Perez  Guerrero Jose Luis</t>
  </si>
  <si>
    <t>CONTADOR</t>
  </si>
  <si>
    <t>PEGL720819HMNRRS03</t>
  </si>
  <si>
    <t>PEGL720819325</t>
  </si>
  <si>
    <t>joseluisperezguerrero1@hotmail.com</t>
  </si>
  <si>
    <t>Serrato Herrera Leticia</t>
  </si>
  <si>
    <t>SEHL950223MMNRRT03</t>
  </si>
  <si>
    <t>SEHL9502238J7</t>
  </si>
  <si>
    <t>piscisleti@gmail.com</t>
  </si>
  <si>
    <t>López Serrato Marisol</t>
  </si>
  <si>
    <t>LOSM931020MMNPRR02</t>
  </si>
  <si>
    <t>LOSM931020513</t>
  </si>
  <si>
    <t>cp.mserrato@hotmail.com</t>
  </si>
  <si>
    <t>SE CAMBIA A CONTADOR</t>
  </si>
  <si>
    <t>SUBCOORDINADOR DE EGRESOS</t>
  </si>
  <si>
    <t>Lopez Perez  Rocio</t>
  </si>
  <si>
    <t>SUBCOORDINADOR DE INGRESOS</t>
  </si>
  <si>
    <t>LOPR860516MMNPRC06</t>
  </si>
  <si>
    <t>LOPR860516S62</t>
  </si>
  <si>
    <t>rocilopez_2000@hotmail.es</t>
  </si>
  <si>
    <t xml:space="preserve">Paniagua Vega Maria </t>
  </si>
  <si>
    <t>ENCARGADA DE COBRO DE AGUA POTABLE Y PRE</t>
  </si>
  <si>
    <t>PAVM920225MMNNGR00</t>
  </si>
  <si>
    <t>PAVM920225K38</t>
  </si>
  <si>
    <t>pumas.vega@hotmail.com</t>
  </si>
  <si>
    <t>Chavez Lopez Melissa</t>
  </si>
  <si>
    <t>CALM980924MMNHPL03</t>
  </si>
  <si>
    <t>CALM980924G95</t>
  </si>
  <si>
    <t>meychavez240998@gmail.com</t>
  </si>
  <si>
    <t>SE CAMBIA A SECRETARIA</t>
  </si>
  <si>
    <t>AUXILIAR DE TESORERÍA</t>
  </si>
  <si>
    <t>Rodríguez López Germán</t>
  </si>
  <si>
    <t>ROLG81025HMNDPR07</t>
  </si>
  <si>
    <t>ROLG981025SB7</t>
  </si>
  <si>
    <t>jakerger98@gmail.com</t>
  </si>
  <si>
    <t>UNIDAD: OFICIALÍA MAYOR</t>
  </si>
  <si>
    <t xml:space="preserve">                                              NOMBRE DEL MUNICIPIO: SANTA ANA MAYA, MICHOACÁN.</t>
  </si>
  <si>
    <t>UNIDAD PROGRAMÁTICA PRESUPUESTARIA: 06</t>
  </si>
  <si>
    <t>Ortíz Aguilera Efraín</t>
  </si>
  <si>
    <t>DIRECTOR DE OFICIALIA MAYOR</t>
  </si>
  <si>
    <t>OIAE780116HGTRGF00</t>
  </si>
  <si>
    <t>OIAE780116FG4</t>
  </si>
  <si>
    <t>efraintronjo@gmail.com</t>
  </si>
  <si>
    <t>Vega Paniagua Yeni María</t>
  </si>
  <si>
    <t>VEPY860701MMNGNN00</t>
  </si>
  <si>
    <t>VEPY860701HQ5</t>
  </si>
  <si>
    <t>luciernaga.01@hotmail.com</t>
  </si>
  <si>
    <t>Mendoza Zamora Vicente</t>
  </si>
  <si>
    <t>CHOFER DE VOLTEO</t>
  </si>
  <si>
    <t>MEZV591001HMNNMC05</t>
  </si>
  <si>
    <t>MEZV591001US3</t>
  </si>
  <si>
    <t>mendozazamoravicente@gmail.com</t>
  </si>
  <si>
    <t>Zamudio Orejón Agustín</t>
  </si>
  <si>
    <t>COORDINADOR DE SERVICIOS MUNICIPALES</t>
  </si>
  <si>
    <t>ZAOA750719HMNMRG03</t>
  </si>
  <si>
    <t>ZAOA7507194U9</t>
  </si>
  <si>
    <t>despach-patchavf@hotmail.com</t>
  </si>
  <si>
    <t xml:space="preserve">Zamora Rodriguez Angelica </t>
  </si>
  <si>
    <t>ZARA740615MMNMDN04</t>
  </si>
  <si>
    <t xml:space="preserve"> ZARA740615R4A</t>
  </si>
  <si>
    <t>angrece@hotmail.com</t>
  </si>
  <si>
    <t>Vázquez López Rogelio</t>
  </si>
  <si>
    <t>VALR530530HMNZPG04</t>
  </si>
  <si>
    <t>VALR530530UC9</t>
  </si>
  <si>
    <t>tmunisipal@gmail.com</t>
  </si>
  <si>
    <t>Hernandez Ferreira Miguel</t>
  </si>
  <si>
    <t>CHOFER DE RETRO</t>
  </si>
  <si>
    <t>HEFM660508HMNRRG09</t>
  </si>
  <si>
    <t>HEFM660508385</t>
  </si>
  <si>
    <t>miguelhernandezferreira@hotmail.com</t>
  </si>
  <si>
    <t>Villagomez Miranda Yajzeeli Gibany</t>
  </si>
  <si>
    <t>AYUDANTE DE CONTENEDOR</t>
  </si>
  <si>
    <t>VIMY920530HMNLRJ02</t>
  </si>
  <si>
    <t>VIMY920530SMA</t>
  </si>
  <si>
    <t>amonelwoodtoole@gmail.com</t>
  </si>
  <si>
    <t>SE CAMBIA A AYUDANTE DE CONT.</t>
  </si>
  <si>
    <t xml:space="preserve">TRABAJOS VARIOS </t>
  </si>
  <si>
    <t>Guerrero Rodríguez Rigoberto</t>
  </si>
  <si>
    <t>ALBAÑIL</t>
  </si>
  <si>
    <t>GURR820930HMNRDG02</t>
  </si>
  <si>
    <t>GURR820930UM1</t>
  </si>
  <si>
    <t>oficialia.mayor.sam@gmailcom</t>
  </si>
  <si>
    <t>SE CAMBIA A ALBAÑIL</t>
  </si>
  <si>
    <t>Silva Nava Israel</t>
  </si>
  <si>
    <t>HERRERO</t>
  </si>
  <si>
    <t>SINI871223HMNLVS02</t>
  </si>
  <si>
    <t>SINI871223FS0</t>
  </si>
  <si>
    <t>Díaz Escutia Aída</t>
  </si>
  <si>
    <t>INTENDENTE HUACAO</t>
  </si>
  <si>
    <t>DIEA830226MMNZSD06</t>
  </si>
  <si>
    <t>DIEA83022699A</t>
  </si>
  <si>
    <t>Ávila Díaz José Moisés</t>
  </si>
  <si>
    <t>TRABAJOS VARIOS</t>
  </si>
  <si>
    <t>AIDM000924HMNVZSA2</t>
  </si>
  <si>
    <t>AIDM0009249L0</t>
  </si>
  <si>
    <t>Zamora Zamora Rogelio</t>
  </si>
  <si>
    <t>CHOFER DE CONTENEDOR #2</t>
  </si>
  <si>
    <t>ZAZR910508HMNMMG06</t>
  </si>
  <si>
    <t>ZAZR9105088SA</t>
  </si>
  <si>
    <t>SE CAMBIA ACHOFER DE CONTENED.</t>
  </si>
  <si>
    <t>López Ferreira Nestor Faustino</t>
  </si>
  <si>
    <t>AYUDANTE DEL RASTRO</t>
  </si>
  <si>
    <t>LOFN960312HMNPRS00</t>
  </si>
  <si>
    <t>LOFN960312UG1</t>
  </si>
  <si>
    <t>SE CAMBIA A AYUD. DE RASTRO</t>
  </si>
  <si>
    <t>Ruiz Lopez Enrique</t>
  </si>
  <si>
    <t>ASEO CALLES Y JARDINES</t>
  </si>
  <si>
    <t xml:space="preserve"> RULE650715HGTZPN01</t>
  </si>
  <si>
    <t>RULE650715334</t>
  </si>
  <si>
    <t>er1923434@gmail.com</t>
  </si>
  <si>
    <t>Córtez  López Sergio</t>
  </si>
  <si>
    <t>OPERADOR DE VOLTEO</t>
  </si>
  <si>
    <t>COLS700412HMNRPR02</t>
  </si>
  <si>
    <t>COLS7004127P5</t>
  </si>
  <si>
    <t>sergiocortezlopez1993@hotmail.com</t>
  </si>
  <si>
    <t>Ortiz Hernandez Feliciano</t>
  </si>
  <si>
    <t>MECÁNICO</t>
  </si>
  <si>
    <t>OIHF741014HMNRRL06</t>
  </si>
  <si>
    <t>OIHF7410144P2</t>
  </si>
  <si>
    <t>felicianoortizhernandez8@hotmail.com</t>
  </si>
  <si>
    <t>Vega Arcos José Antonio</t>
  </si>
  <si>
    <t>VEAA730201HDFGRN00</t>
  </si>
  <si>
    <t>VEAA730201EQ8</t>
  </si>
  <si>
    <t>joseantoniovega37@gmail.com</t>
  </si>
  <si>
    <t>Arcos Gutiérrez Luis Alberto</t>
  </si>
  <si>
    <t>AOGL850621HMNRTS07</t>
  </si>
  <si>
    <t>AOGL850621GVA</t>
  </si>
  <si>
    <t>oficialia.mayor.sam@gmail.com</t>
  </si>
  <si>
    <t xml:space="preserve">Calderón Pérez Eliseo </t>
  </si>
  <si>
    <t>VELADOR DE ALMACEN</t>
  </si>
  <si>
    <t>CAPE360622HMNLRLA6</t>
  </si>
  <si>
    <t>CAPE360622RD5</t>
  </si>
  <si>
    <t>Ferreira Vázquez Antonio</t>
  </si>
  <si>
    <t>FEVA800730HMNRZN00</t>
  </si>
  <si>
    <t>FEVA800730F87</t>
  </si>
  <si>
    <t>SE CAMBIA A CHOFER</t>
  </si>
  <si>
    <t>ELECTRICISTA</t>
  </si>
  <si>
    <t>GAVA700613HMNRLN16</t>
  </si>
  <si>
    <t>GAVA700613IY3</t>
  </si>
  <si>
    <t>antoniogarciavillalobos@gmail.com</t>
  </si>
  <si>
    <t xml:space="preserve">Rodríguez Paniagua Iván </t>
  </si>
  <si>
    <t>ROPI990828HMNDNV01</t>
  </si>
  <si>
    <t>ROPI990828JW0</t>
  </si>
  <si>
    <t>Albor Sanchez Jose Guadalupe</t>
  </si>
  <si>
    <t>JARDINERO DE HUACAO</t>
  </si>
  <si>
    <t>AOSG901223HMNLND00</t>
  </si>
  <si>
    <t>AOSG901223RT2</t>
  </si>
  <si>
    <t>sanchezjoseguadalupe678@gmail.com</t>
  </si>
  <si>
    <t xml:space="preserve">TOTAL MENSUAL:   </t>
  </si>
  <si>
    <t>N°. MUNICIPIO: 78</t>
  </si>
  <si>
    <t>EJERCICIO PRESUPUESTAL : 2021</t>
  </si>
  <si>
    <t>UNIDAD PROGRAMATICA PRESUPUESTARIA: 06</t>
  </si>
  <si>
    <t>UNIDAD RESPONSABLE:  OFICIALIA MAYOR</t>
  </si>
  <si>
    <t>Zavala Arcos Juan</t>
  </si>
  <si>
    <t>ZAAJ640624HMNVRN00</t>
  </si>
  <si>
    <t>ZAAJ640624653</t>
  </si>
  <si>
    <t>Ruíz Páramo María de los Ángeles</t>
  </si>
  <si>
    <t>INTENDENTE DE OFICINAS</t>
  </si>
  <si>
    <t>RUPA670221MGTZRN08</t>
  </si>
  <si>
    <t>RUPA670221CL6</t>
  </si>
  <si>
    <t>ruizmariadelosangeles852@gmail.com</t>
  </si>
  <si>
    <t>Serrato Mejía José Sadot</t>
  </si>
  <si>
    <t>SEMJ800211HMNRJD15</t>
  </si>
  <si>
    <t>SEMS800211AD6</t>
  </si>
  <si>
    <t>jm235907@gmail.com</t>
  </si>
  <si>
    <t>Garcia Vazquez Abel</t>
  </si>
  <si>
    <t>VELADOR DEL RASTRO</t>
  </si>
  <si>
    <t>GAVA520203HMNRZB00</t>
  </si>
  <si>
    <t>GAVA5202039L1</t>
  </si>
  <si>
    <t>garciavazquezabel3@gmail.com</t>
  </si>
  <si>
    <t>Albor Vazquez Eric</t>
  </si>
  <si>
    <t>AOVE971003HMNLZR06</t>
  </si>
  <si>
    <t>AOVE971003JM9</t>
  </si>
  <si>
    <t>alborvazquezeric@gmail.com</t>
  </si>
  <si>
    <t>Arcos Arcos José Luis</t>
  </si>
  <si>
    <t>JUOJ801231HMNRRS04</t>
  </si>
  <si>
    <t>JUOJ801231LLA</t>
  </si>
  <si>
    <t>Ferreira López José Juan</t>
  </si>
  <si>
    <t>FELJ710319HMNRPN05</t>
  </si>
  <si>
    <t>FELJ7103196R2</t>
  </si>
  <si>
    <t>mairapaola1999@hotmail.com</t>
  </si>
  <si>
    <t>SE CAMBIA A TRABAJOS VARIOS</t>
  </si>
  <si>
    <t>Hernández García Cristopher</t>
  </si>
  <si>
    <t>HEGC001008HMNRRRA2</t>
  </si>
  <si>
    <t>HEGC0010088A2</t>
  </si>
  <si>
    <t>Vázquez Martínez Miguel Ángel</t>
  </si>
  <si>
    <t>MÉDICO VETERINARIO</t>
  </si>
  <si>
    <t>VAMM911216HMNZRG07</t>
  </si>
  <si>
    <t>VAMM911216QI2</t>
  </si>
  <si>
    <t>Garcia Calderon J. David</t>
  </si>
  <si>
    <t>CHOFER DE CONTENEDOR #1</t>
  </si>
  <si>
    <t>GACJ610314HMNRLV01</t>
  </si>
  <si>
    <t>GACJ610314UJ9</t>
  </si>
  <si>
    <t>j.david98.00@gmail.com</t>
  </si>
  <si>
    <t>SE CAMBIA A CHOFER DE CONT. #1</t>
  </si>
  <si>
    <t>Sosa MejÍa Ismael</t>
  </si>
  <si>
    <t>MOCJ680821HMNLNN03</t>
  </si>
  <si>
    <t>MOCJ680821H1</t>
  </si>
  <si>
    <t>juanmanuelcontreras2018@hotmail.com</t>
  </si>
  <si>
    <t>Vieyra Escamilla Clemencio</t>
  </si>
  <si>
    <t>PANTEONERO</t>
  </si>
  <si>
    <t>VIEC900208HMNYSL02</t>
  </si>
  <si>
    <t>VIEC9002086A9</t>
  </si>
  <si>
    <t>SE CAMBIA A PANTEONERO</t>
  </si>
  <si>
    <t>Jungo López José Fernando</t>
  </si>
  <si>
    <t>JULF980612HMNNPR05</t>
  </si>
  <si>
    <t>JULF9806125Q2</t>
  </si>
  <si>
    <t>Albor Vázquez Adrián</t>
  </si>
  <si>
    <t>AOVA010814HMNLZDA0</t>
  </si>
  <si>
    <t>AOVA010814MP1</t>
  </si>
  <si>
    <t>Vázquez Tapia Rosa María</t>
  </si>
  <si>
    <t>VATR740628MMNZPS07</t>
  </si>
  <si>
    <t>VATR740628EC1</t>
  </si>
  <si>
    <t>SE CAMBIA A INTENDENTE DE OFIC.</t>
  </si>
  <si>
    <t>Vázquez Pérez Esmeralda</t>
  </si>
  <si>
    <t>INTENDENTE DE OFICIAS</t>
  </si>
  <si>
    <t>VAPE800427MMNZRS02</t>
  </si>
  <si>
    <t>VAPE800427LA9</t>
  </si>
  <si>
    <t xml:space="preserve">Mendoza Lopez Jose Luis </t>
  </si>
  <si>
    <t>AYUDANTE DE ELECTRICISTA</t>
  </si>
  <si>
    <t>MELL660525HMNNPS09</t>
  </si>
  <si>
    <t>MELL6605254C7</t>
  </si>
  <si>
    <t>mendozajoseluis@gmail.com</t>
  </si>
  <si>
    <t>Rodríguez Pedraza Maricela</t>
  </si>
  <si>
    <t>RORM890515MMNDDD00</t>
  </si>
  <si>
    <t>RORG8905157W1</t>
  </si>
  <si>
    <t>Escutia Villanueva Dulce Maria</t>
  </si>
  <si>
    <t>SECRETARIA AUXILIAR DE TENENCIA</t>
  </si>
  <si>
    <t>EUVD960917MMNSLL08</t>
  </si>
  <si>
    <t>EUVD960917BU6</t>
  </si>
  <si>
    <t>dulcesita838@gmail.com</t>
  </si>
  <si>
    <t>Guerrero Garcia Maria Del Rosario</t>
  </si>
  <si>
    <t>GUGR821023MMNRRS05</t>
  </si>
  <si>
    <t>GUGR8210234G2</t>
  </si>
  <si>
    <t xml:space="preserve">Sanchez Lemus Luis </t>
  </si>
  <si>
    <t>SALL540819HDFNMS09</t>
  </si>
  <si>
    <t>SALL540819635</t>
  </si>
  <si>
    <t>López Guerrero Gustavo</t>
  </si>
  <si>
    <t>LOGG550208HMNPRS05</t>
  </si>
  <si>
    <t>LOGG550208S32</t>
  </si>
  <si>
    <t>lopezvillafuertelourdes@gmail.com</t>
  </si>
  <si>
    <t>Albor Palacio Celestino</t>
  </si>
  <si>
    <t>AOPC910530HMNLLL05</t>
  </si>
  <si>
    <t>AOPC910530AU5</t>
  </si>
  <si>
    <t>Guerrero Ortíz Martín</t>
  </si>
  <si>
    <t>GUOM680305HMNRRR05</t>
  </si>
  <si>
    <t>GUOM680305BE6</t>
  </si>
  <si>
    <t>Arcos Arcos Antonia</t>
  </si>
  <si>
    <t>AOAA660726MMNRRN03</t>
  </si>
  <si>
    <t>AOAA6607261D0</t>
  </si>
  <si>
    <t>Valdovinos Orejón Roselia</t>
  </si>
  <si>
    <t>VAOR780401MMNLR07</t>
  </si>
  <si>
    <t>VAOR780401NN3</t>
  </si>
  <si>
    <t>Castillo Perez Ma. Rosario</t>
  </si>
  <si>
    <t>CAPR641130MMNSRS07</t>
  </si>
  <si>
    <t>CAPR641130EU7</t>
  </si>
  <si>
    <t>rosariocastilloperez15@gmail.com</t>
  </si>
  <si>
    <t>TOTAL GENERAL</t>
  </si>
  <si>
    <t>UNIDAD RESPONSABLE:  OBRAS PUBLICAS</t>
  </si>
  <si>
    <t xml:space="preserve">                                               NOMBRE DEL MUNICIPIO: SANTA ANA MAYA, MICHOACÁN.</t>
  </si>
  <si>
    <t>UNIDAD PROGRAMATICA PRESUPUESTARIA: 07</t>
  </si>
  <si>
    <t>Rodríguez Valdovinos Macario</t>
  </si>
  <si>
    <t>DIRECTOR DE OBRAS PÚBLICAS</t>
  </si>
  <si>
    <t>ROVM851002HMNDLC09</t>
  </si>
  <si>
    <t>ROVM851002MCA</t>
  </si>
  <si>
    <t>macarioobrassam@hotmail.com</t>
  </si>
  <si>
    <t>Zamudio García Agustín</t>
  </si>
  <si>
    <t>COORDINADOR DE URBANISMO Y OBRA PÚBLICA</t>
  </si>
  <si>
    <t>ZAGA980224HMNMRG00</t>
  </si>
  <si>
    <t>ZAGA980224P59</t>
  </si>
  <si>
    <t>zagustin242@gmail.com</t>
  </si>
  <si>
    <t>García Tovar Casandra</t>
  </si>
  <si>
    <t>CAMBIO A AUXILIAR CONT.</t>
  </si>
  <si>
    <t>Zamudio Cano Luis</t>
  </si>
  <si>
    <t>ZACL920413HMNMNS05</t>
  </si>
  <si>
    <t>ZACL920413R11</t>
  </si>
  <si>
    <t>luiszc_13@hotmail.com</t>
  </si>
  <si>
    <t>SE CAMBIO A C. DE URB Y O.P.</t>
  </si>
  <si>
    <t>COORDINADOR DE PROYECTOS EJECUTIVOS</t>
  </si>
  <si>
    <t>SE CAMBIO A COOR. DE P.E.</t>
  </si>
  <si>
    <t>Lopez Paniagua Saul</t>
  </si>
  <si>
    <t>TRABAJOS VARIOS DE OBRAS PUBLICAS</t>
  </si>
  <si>
    <t>LOPS750902HMNPNL03</t>
  </si>
  <si>
    <t>LOPS750902UU5</t>
  </si>
  <si>
    <t>obras_sam@hotmail.com</t>
  </si>
  <si>
    <t>Vega Cortés José Buenaventura</t>
  </si>
  <si>
    <t xml:space="preserve">COORDINADOR DE PRESUPUESTOS Y LICITACIONES </t>
  </si>
  <si>
    <t>VECB911106HMNGRN04</t>
  </si>
  <si>
    <t>VECB911106J38</t>
  </si>
  <si>
    <t>INTEGRACIÓN DE EXPEDIENTES</t>
  </si>
  <si>
    <t>Miranda López Ramiro</t>
  </si>
  <si>
    <t>MILR920409HMNRPM07</t>
  </si>
  <si>
    <t>MILR920409SVA</t>
  </si>
  <si>
    <t>miranda.ph.arq@gmail.com</t>
  </si>
  <si>
    <t>TOTAL ANUAL :</t>
  </si>
  <si>
    <t>UNIDAD RESPONSABLE:  DESARROLLO SOCIAL</t>
  </si>
  <si>
    <t xml:space="preserve">                                                        NOMBRE DEL MUNICIPIO: SANTA ANA MAYA, MICHOACÁN.</t>
  </si>
  <si>
    <t>UNIDAD PROGRAMATICA PRESUPUESTARIA: 09</t>
  </si>
  <si>
    <t>Gutiérrez Ferreira Paulia</t>
  </si>
  <si>
    <t>DIRECTORA DE DESARROLLO SOCIAL</t>
  </si>
  <si>
    <t>GUFP940621MMNTRL09</t>
  </si>
  <si>
    <t>GUFP940621LXA</t>
  </si>
  <si>
    <t>pau123gutierrezf@gmail.com</t>
  </si>
  <si>
    <t>Camarena Mendoza Francisco Javier</t>
  </si>
  <si>
    <t>COORDINADOR</t>
  </si>
  <si>
    <t>CAMF961018HMNMNR05</t>
  </si>
  <si>
    <t>CAMF9610183Q9</t>
  </si>
  <si>
    <t>paco1502b@gmail.com</t>
  </si>
  <si>
    <t>SUBCOORDINADOR</t>
  </si>
  <si>
    <t>Calderón Pérez Dulce María</t>
  </si>
  <si>
    <t>AUXILIAR DE DESARROLLO SOC</t>
  </si>
  <si>
    <t>UNIDAD RESPONSABLE:  CONTRALORIA</t>
  </si>
  <si>
    <t>UNIDAD PROGRAMATICA PRESUPUESTARIA: 10</t>
  </si>
  <si>
    <t>López Ayala José Antonio</t>
  </si>
  <si>
    <t>CONTRALOR MUNICIPAL</t>
  </si>
  <si>
    <t>LOAA750820HMNPYN09</t>
  </si>
  <si>
    <t>LOAA750820QY5</t>
  </si>
  <si>
    <t>loay022@hotmail.com</t>
  </si>
  <si>
    <t>Silva Zamora Clemencia</t>
  </si>
  <si>
    <t>SIZC991116MMNLML02</t>
  </si>
  <si>
    <t>SIZC991116C88</t>
  </si>
  <si>
    <t>SISTEMA ANTI-CORRUPCIÓN</t>
  </si>
  <si>
    <t>Lopez Zamudio Ulises Alejandro</t>
  </si>
  <si>
    <t>SECRETARIO PARTICULAR DE CONTRALOR</t>
  </si>
  <si>
    <t>LOZU950424HMNPML06</t>
  </si>
  <si>
    <t>LOZU9504247G4</t>
  </si>
  <si>
    <t>ulises_9695_@hotmail.com</t>
  </si>
  <si>
    <t>Mendoza Hernández J. Felipe</t>
  </si>
  <si>
    <t>ENCARGADO DE TRANSPARENCIA Y ACCESO A LA INFORMACION PUBLICA</t>
  </si>
  <si>
    <t>MEHJ960626HMNNRL07</t>
  </si>
  <si>
    <t>MEHJ960626FV5</t>
  </si>
  <si>
    <t>felchivas@hotmail.com</t>
  </si>
  <si>
    <t xml:space="preserve">  </t>
  </si>
  <si>
    <t>UNIDAD RESPONSABLE:  DESARROLLO INTEGRAL DE LA FAMILIA</t>
  </si>
  <si>
    <t>UNIDAD PROGRAMATICA PRESUPUESTARIA: 11</t>
  </si>
  <si>
    <t>N°</t>
  </si>
  <si>
    <t>Hernández Díaz Vanessa</t>
  </si>
  <si>
    <t>PROMOTORA DE DESPENSAS</t>
  </si>
  <si>
    <t>HEDV940923MMNRZN03</t>
  </si>
  <si>
    <t>HEDV940923IC3</t>
  </si>
  <si>
    <t>dif2124e@gmail.com</t>
  </si>
  <si>
    <t>Magaña Díaz José Emmanuel</t>
  </si>
  <si>
    <t>PROMOTOR DE ESPACIOS DEL DIF</t>
  </si>
  <si>
    <t>MADE890413HMNGZM08</t>
  </si>
  <si>
    <t>MADE890413V33</t>
  </si>
  <si>
    <t>Paniagua Pedraza Luis Martin</t>
  </si>
  <si>
    <t>CHOFER DEL DIF</t>
  </si>
  <si>
    <t>PAPL810303HVZNDS06</t>
  </si>
  <si>
    <t>PAPL810303RA9</t>
  </si>
  <si>
    <t>romaridif1821@hotmail.com</t>
  </si>
  <si>
    <t>Paniagua Zamora Rosario</t>
  </si>
  <si>
    <t>SECRETARIA UBR</t>
  </si>
  <si>
    <t>PAZR730723MMNNMS07</t>
  </si>
  <si>
    <t>PAZR730723BX0</t>
  </si>
  <si>
    <t>pazaro730723@hotmail.com</t>
  </si>
  <si>
    <t>Garcia Ferreira Maria Del Rosario</t>
  </si>
  <si>
    <t>ENCARGADA COCINA ESTANCIA DIF MPAL</t>
  </si>
  <si>
    <t>GAFR851128MMNRRS03</t>
  </si>
  <si>
    <t>GAFR851128Q88</t>
  </si>
  <si>
    <t>rosariogarcia54288@gmail.com</t>
  </si>
  <si>
    <t>SECRETARIA DIF</t>
  </si>
  <si>
    <t>FISIOTERAPEUTA UBR</t>
  </si>
  <si>
    <t>ENCARGADA DE BAÑOS DIF</t>
  </si>
  <si>
    <t>ENCARGADA ESTANCIA DE ADULTOS MAYORES</t>
  </si>
  <si>
    <t>Alejo Chávez Liliana</t>
  </si>
  <si>
    <t>AUXILIAR DE COCINA DEL DIF</t>
  </si>
  <si>
    <t>Gutierrez Garcia Veronica</t>
  </si>
  <si>
    <t>ORIENTADORA</t>
  </si>
  <si>
    <t>GUGV910903MMNTRR00</t>
  </si>
  <si>
    <t>GUGV910903516</t>
  </si>
  <si>
    <t>voregtz@gmail.com</t>
  </si>
  <si>
    <t>Paniagua Garcia Maria Guadalupe</t>
  </si>
  <si>
    <t>PAGG780331MMNNRD08</t>
  </si>
  <si>
    <t>PAGG780331CS4</t>
  </si>
  <si>
    <t>guadalupepaniagua78@hotmail.com</t>
  </si>
  <si>
    <t>Quintana Silva  Rubicela</t>
  </si>
  <si>
    <t>QUSR930907MMNNLB06</t>
  </si>
  <si>
    <t>QUSR930907S42</t>
  </si>
  <si>
    <t>ruby00391@gmail.com</t>
  </si>
  <si>
    <t>Ferreira Díaz María Guadalupe</t>
  </si>
  <si>
    <t>FEDG991002MMNRZD00</t>
  </si>
  <si>
    <t>FEDG991002TG1</t>
  </si>
  <si>
    <t>Zamora Calderon Adriana</t>
  </si>
  <si>
    <t>ZACA770305MMNMLD02</t>
  </si>
  <si>
    <t>ZACA770305JU4</t>
  </si>
  <si>
    <t>ginger_dark666@hotmail.com</t>
  </si>
  <si>
    <t>ENCARGADA DEL ÁREA DE COSTURA</t>
  </si>
  <si>
    <t>Pérez Calderón Martha</t>
  </si>
  <si>
    <t>PECM710903MMNRLR09</t>
  </si>
  <si>
    <t>PECM710903PD1</t>
  </si>
  <si>
    <t>Zamora López Odilia</t>
  </si>
  <si>
    <t>ZALO840102MMNMPD07</t>
  </si>
  <si>
    <t>ZALO840102J69</t>
  </si>
  <si>
    <t>PSICOLOGO DIF</t>
  </si>
  <si>
    <t>PROMOTORA DE ESPACIOS DEL DIF</t>
  </si>
  <si>
    <t>MÉDICO DEL DIF</t>
  </si>
  <si>
    <t>Hernández Calderón María De Lourdes</t>
  </si>
  <si>
    <t>ENCARGADA DE LA ESTANCIA DIF MPAL</t>
  </si>
  <si>
    <t>Contreras López Etna Mariana</t>
  </si>
  <si>
    <t>DIRECTORA DEL DIF MUNICIPAL</t>
  </si>
  <si>
    <t>COLE941001MMNNPT07</t>
  </si>
  <si>
    <t>COLE941001L84</t>
  </si>
  <si>
    <t>etnavolcan.1014@gmail.com</t>
  </si>
  <si>
    <t>Contreras Ferreira Karla Atziry</t>
  </si>
  <si>
    <t>DENTISTA UBR</t>
  </si>
  <si>
    <t>COFK940901MMNNRR04</t>
  </si>
  <si>
    <t>COFK940901BH8</t>
  </si>
  <si>
    <t>Rodríguez Rodríguez María Guadalupe</t>
  </si>
  <si>
    <t>ENCARGADA DE CONINA ESTANCIA DIF</t>
  </si>
  <si>
    <t>UNIDAD RESPONSABLE:  AGUA POTABLE</t>
  </si>
  <si>
    <t xml:space="preserve">                                                         NOMBRE DEL MUNICIPIO: SANTA ANA MAYA, MICHOACÁN.</t>
  </si>
  <si>
    <t>UNIDAD PROGRAMÁTICA PRESUPUESTARIA: 14</t>
  </si>
  <si>
    <t xml:space="preserve">No. </t>
  </si>
  <si>
    <t>Rodríguez Molina Samuel</t>
  </si>
  <si>
    <t>DIRECTOR DE AGUA POTABLE</t>
  </si>
  <si>
    <t>ROMS880204HMNDLM07</t>
  </si>
  <si>
    <t>ROMS880204CXA</t>
  </si>
  <si>
    <t>samuel_r_m@hotmail.com</t>
  </si>
  <si>
    <t>AUXILIAR GENERAL DE AGUA POTABLE</t>
  </si>
  <si>
    <t>POSERO DE MESARICA</t>
  </si>
  <si>
    <t>CAMBIO A POCERO DE MESARICA</t>
  </si>
  <si>
    <t>Hernandez Paniagua Maria Guadalupe</t>
  </si>
  <si>
    <t>HEPG900126MMNRND00</t>
  </si>
  <si>
    <t>HEPG900126CQA</t>
  </si>
  <si>
    <t>aguapotablesam@gmail.com</t>
  </si>
  <si>
    <t>Paniagua Alvarez Jose Luis</t>
  </si>
  <si>
    <t>CHOFER DE PIPA</t>
  </si>
  <si>
    <t>PAAL650819HMNNLS05</t>
  </si>
  <si>
    <t>PAAL650819430</t>
  </si>
  <si>
    <t>joseluispaniagua65@hotmail.com</t>
  </si>
  <si>
    <t>Garcia Villafuerte Jorge</t>
  </si>
  <si>
    <t>POCERO DEL TORONJO</t>
  </si>
  <si>
    <t>GAVJ880404HMNRLR03</t>
  </si>
  <si>
    <t>GAVJ8804043W1</t>
  </si>
  <si>
    <t>Garcia  Pardo Juan</t>
  </si>
  <si>
    <t>FONTANERO</t>
  </si>
  <si>
    <t>GAPJ710713HMNRRN07</t>
  </si>
  <si>
    <t>GAPJ7107138X8</t>
  </si>
  <si>
    <t>juangarcia0771@hotmail.com</t>
  </si>
  <si>
    <t>Cruz Garcia Jobani</t>
  </si>
  <si>
    <t>AYUDANTE DE PIPA</t>
  </si>
  <si>
    <t>CUGJ960423HMNRRB08</t>
  </si>
  <si>
    <t>CUGJ960423RQ3</t>
  </si>
  <si>
    <t>jobani230496@gmail.com</t>
  </si>
  <si>
    <t>Cano Paniagua Martin</t>
  </si>
  <si>
    <t>POCERO PUERTO DE CABRAS</t>
  </si>
  <si>
    <t>CAPM760822HMNNNR07</t>
  </si>
  <si>
    <t>CAPM760822416</t>
  </si>
  <si>
    <t>Rodríguez Botello J. Aristeo</t>
  </si>
  <si>
    <t>POCERO DE CABECERA MUNICIPAL</t>
  </si>
  <si>
    <t>RXBA660822HMNDTR07</t>
  </si>
  <si>
    <t>ROBJ6608224Q1</t>
  </si>
  <si>
    <t>UNIDAD RESPONSABLE:  CASA DE CULTURA</t>
  </si>
  <si>
    <t xml:space="preserve">                                             NOMBRE DEL MUNICIPIO: SANTA ANA MAYA, MICHOACÁN.</t>
  </si>
  <si>
    <t>UNIDAD PROGRAMÁTICA PRESUPUESTARIA: 15</t>
  </si>
  <si>
    <t>Calderón López Alejandro</t>
  </si>
  <si>
    <t>DIRECTOR DE CASA DE CULTURA</t>
  </si>
  <si>
    <t>CALA840809HMNLPL05</t>
  </si>
  <si>
    <t>CALA840809SA0</t>
  </si>
  <si>
    <t>alejandrocalderon236@yahoo.com</t>
  </si>
  <si>
    <t xml:space="preserve">COORDINADOR DE CASA DE CULTURA </t>
  </si>
  <si>
    <t>Rodríguez Paniagua Ana María</t>
  </si>
  <si>
    <t>AUXILIAR DE CASA DE CULTURA</t>
  </si>
  <si>
    <t>ROPA830930MMNDNN01</t>
  </si>
  <si>
    <t>ROPA830930QE7</t>
  </si>
  <si>
    <t>ccckid@hotmail.com</t>
  </si>
  <si>
    <t>SE CREA PUESTO</t>
  </si>
  <si>
    <t>Garcia Villalobos Ignacio</t>
  </si>
  <si>
    <t>VELADOR</t>
  </si>
  <si>
    <t>GAVY540731HMNRLG07</t>
  </si>
  <si>
    <t>GAVY540731C81</t>
  </si>
  <si>
    <t>cccKid@hotmail.com</t>
  </si>
  <si>
    <t>Guzmán García Xóchitl</t>
  </si>
  <si>
    <t>GUGX710501MMNZRC08</t>
  </si>
  <si>
    <t>GUGX710501UC2</t>
  </si>
  <si>
    <t>Medina Florian Xóchitl</t>
  </si>
  <si>
    <t>MEFX870611MMNDLC05</t>
  </si>
  <si>
    <t>MEFX870611T34</t>
  </si>
  <si>
    <t>Tovar Silva María de Monserrat</t>
  </si>
  <si>
    <t>AUXILIAR DE BIBLIOTECA</t>
  </si>
  <si>
    <t>TOMS861022MMNVLN00</t>
  </si>
  <si>
    <t>TOMS861022QAA</t>
  </si>
  <si>
    <t>Díaz Mendoza Gerardo</t>
  </si>
  <si>
    <t>MAESTRO DE DANZA</t>
  </si>
  <si>
    <t>DIMG761003HGRZNR01</t>
  </si>
  <si>
    <t>DIMG761003IN6</t>
  </si>
  <si>
    <t>Gutiérrez Zamudio Angélica</t>
  </si>
  <si>
    <t>MAESTRA DE MANUALIDADES</t>
  </si>
  <si>
    <t>GUZA711122HMNTMN02</t>
  </si>
  <si>
    <t>GUZA7111223A3</t>
  </si>
  <si>
    <t>Ferreira Zamora Petra</t>
  </si>
  <si>
    <t>MAESTRA DE PINTURA AL OLEO</t>
  </si>
  <si>
    <t>FEZP751001MMNRMT06</t>
  </si>
  <si>
    <t>FEZP751001GN5</t>
  </si>
  <si>
    <t>Guzmán Abonce Marco Antonio</t>
  </si>
  <si>
    <t>MAESTRO DE PIANO, VOCAL. Y VIOLÍN</t>
  </si>
  <si>
    <t>GUAM990802HGTZBR00</t>
  </si>
  <si>
    <t>GUAM990802BR2</t>
  </si>
  <si>
    <t>Miranda Calderón Mateo Ramiro</t>
  </si>
  <si>
    <t>MAESTRO DE DIBUJO A LÁPIZ</t>
  </si>
  <si>
    <t>MICM640921HMNRLT00</t>
  </si>
  <si>
    <t>MICM640921JT8</t>
  </si>
  <si>
    <t>MAESTRO DE GUITARRA</t>
  </si>
  <si>
    <t>MAESTRA DE  DESHILADO</t>
  </si>
  <si>
    <t>MAESTRO DE BAILE MODERNO</t>
  </si>
  <si>
    <t>UNIDAD RESPONSABLE:  INSTANCIA DE LA MUJER</t>
  </si>
  <si>
    <r>
      <t xml:space="preserve">            </t>
    </r>
    <r>
      <rPr>
        <sz val="14"/>
        <rFont val="Calibri Light"/>
        <family val="1"/>
        <scheme val="major"/>
      </rPr>
      <t xml:space="preserve"> </t>
    </r>
    <r>
      <rPr>
        <b/>
        <sz val="14"/>
        <rFont val="Calibri Light"/>
        <family val="1"/>
        <scheme val="major"/>
      </rPr>
      <t xml:space="preserve">              </t>
    </r>
  </si>
  <si>
    <t>UNIDAD PROGRAMÁTICA PRESUPUESTARIA: 16</t>
  </si>
  <si>
    <t>Estrada Mendoza Esmeralda</t>
  </si>
  <si>
    <t>DIRECTORA DE LA INSTANCIA DE LA MUJER</t>
  </si>
  <si>
    <t>EAME840425MMNSNS01</t>
  </si>
  <si>
    <t>EAME840425LM8</t>
  </si>
  <si>
    <t>esmestmen@hotmail.com</t>
  </si>
  <si>
    <t>SE CREA DIRECCION</t>
  </si>
  <si>
    <t>López Izquierdo Cemencia de Jesús</t>
  </si>
  <si>
    <t>NUTRIÓLOGA</t>
  </si>
  <si>
    <t>LOIC951126MMNPSL04</t>
  </si>
  <si>
    <t>LOIC951126L43</t>
  </si>
  <si>
    <t>CAMBIA PUESTO</t>
  </si>
  <si>
    <t xml:space="preserve">Zamudio Ferreira Andrea </t>
  </si>
  <si>
    <t>PSICÓLOGA DE LA INSTANCIA DE LA MUJER</t>
  </si>
  <si>
    <t>ZAFA921022MMNMRN01</t>
  </si>
  <si>
    <t>ZAFA921022AA9</t>
  </si>
  <si>
    <t>andry_221092@hotmail.com</t>
  </si>
  <si>
    <t>SE CAMBIA SECRETARIA</t>
  </si>
  <si>
    <t>García Tovar María Alondra</t>
  </si>
  <si>
    <t>ASESOR JURÍDICO INSTANCIA DE LA MUJER</t>
  </si>
  <si>
    <t>GATA970203MMNRVL07</t>
  </si>
  <si>
    <t>GATA970203S65</t>
  </si>
  <si>
    <t>Molina Zamora Raúl</t>
  </si>
  <si>
    <t>SECRETARIO DE LA INSTANCIA DE LA MUJER</t>
  </si>
  <si>
    <t>MOZR980924HMNLML04</t>
  </si>
  <si>
    <t>MOZR980924491</t>
  </si>
  <si>
    <t>raulmolimazamora@hotmail.com</t>
  </si>
  <si>
    <t>TOTAL MENSUAL :</t>
  </si>
  <si>
    <t>UNIDAD RESPONSABLE:  REGLAMENTOS</t>
  </si>
  <si>
    <t>UNIDAD PROGRAMATICA PRESUPUESTARIA: 17</t>
  </si>
  <si>
    <t>Martínez Ferreira Víctor Manuel</t>
  </si>
  <si>
    <t>DIRECTOR DE REGLAMENTOS</t>
  </si>
  <si>
    <t>MAFV860301HMNRRC06</t>
  </si>
  <si>
    <t>MAFV8603015U1</t>
  </si>
  <si>
    <t>reglamsantaanamaya@hotmail.com</t>
  </si>
  <si>
    <t>Rodríguez Ferreira Armando</t>
  </si>
  <si>
    <t>ROFA850107HMNDRR01</t>
  </si>
  <si>
    <t>ROFA850107JCA</t>
  </si>
  <si>
    <t>Martinez  Ferreira  Antonio</t>
  </si>
  <si>
    <t>INSPECTOR DE REGLAMENTOS</t>
  </si>
  <si>
    <t>MAFA730915HDFRRN05</t>
  </si>
  <si>
    <t>MAFA730915CH6</t>
  </si>
  <si>
    <t>antoniomarferr617@gmail.com</t>
  </si>
  <si>
    <t>Lopez Flores Lizeth Guadalupe</t>
  </si>
  <si>
    <t>LOFL961017MMNPLZ03</t>
  </si>
  <si>
    <t>LOFL961017E23</t>
  </si>
  <si>
    <t>lizzylopez432@hotmail.com</t>
  </si>
  <si>
    <t>COBRADOR DE VÍA PÚBLICA</t>
  </si>
  <si>
    <t>AACA521020HDFLLN05</t>
  </si>
  <si>
    <t>AACA5210206F8</t>
  </si>
  <si>
    <t xml:space="preserve"> </t>
  </si>
  <si>
    <t/>
  </si>
  <si>
    <t>SE AUMENTA A  $4,100.00 QUINCENALES Y SE CAMBIA A AUXILIAR DE TESORERÍA</t>
  </si>
  <si>
    <t>SE CAMBIA A SECRETARIO PARTICULAR DE CONTRALOR</t>
  </si>
  <si>
    <t>Hernández Acosta Ramiro</t>
  </si>
  <si>
    <t>3% SOBRE NÓMINA  ANUAL</t>
  </si>
  <si>
    <t>3% S/ NÓMINA</t>
  </si>
  <si>
    <t>UNIDAD RESPONSABLE:  SEGURIDAD PÚBLICA</t>
  </si>
  <si>
    <t xml:space="preserve">                              NOMBRE DEL MUNICIPIO: SANTA ANA MAYA, MICHOACÁN.</t>
  </si>
  <si>
    <t>UNIDAD PROGRAMATICA PRESUPUESTARIA: 12</t>
  </si>
  <si>
    <t>COMPENSACIÓN</t>
  </si>
  <si>
    <t>Álvarez Ortiz Benyair Hiquingari</t>
  </si>
  <si>
    <t>AAOB890606HMNLRN02</t>
  </si>
  <si>
    <t>AAOB8906066V3</t>
  </si>
  <si>
    <t>benjahiquingari@gmail.com</t>
  </si>
  <si>
    <t>Sánchez Fernández José de Jesús</t>
  </si>
  <si>
    <t>SAFJ861211HMNNRS08</t>
  </si>
  <si>
    <t>SAFJ861211FK4</t>
  </si>
  <si>
    <t>COORDINADOR OPERATIVO</t>
  </si>
  <si>
    <t>Téllez Vega Jesús</t>
  </si>
  <si>
    <t>ESCOLTA</t>
  </si>
  <si>
    <t>TEVJ890225HMNLGS05</t>
  </si>
  <si>
    <t>TEVJ890225DN4</t>
  </si>
  <si>
    <t>b.b_chuy@hotmail.com</t>
  </si>
  <si>
    <t>Ferreira López Luis Martín</t>
  </si>
  <si>
    <t>Alipio Rangel Rafael</t>
  </si>
  <si>
    <t>POLICIA MUNICIPAL</t>
  </si>
  <si>
    <t>García Rocha René</t>
  </si>
  <si>
    <t>Salazar González Tomás</t>
  </si>
  <si>
    <t>Valencia Suárez Luis Fernando</t>
  </si>
  <si>
    <t>Plata Arreola Celia</t>
  </si>
  <si>
    <t>Ayala Castro Joel</t>
  </si>
  <si>
    <t>López Tinoco Miguel Ángel</t>
  </si>
  <si>
    <t>Barajas Cedeño Hansenn</t>
  </si>
  <si>
    <t>Nieto Zuñiga Gibran Adán</t>
  </si>
  <si>
    <t>Guillén Guerrero Fabián</t>
  </si>
  <si>
    <t>Medina García Ismael</t>
  </si>
  <si>
    <t>Rodríguez Acosta Denia Cruz</t>
  </si>
  <si>
    <t>UNIDAD RESPONSABLE:  PROTECCIÓN CIVIL</t>
  </si>
  <si>
    <t xml:space="preserve">                                                   NOMBRE DEL MUNICIPIO: SANTA ANA MAYA, MICHOACÁN.</t>
  </si>
  <si>
    <t>UNIDAD PROGRAMÁTICA PRESUPUESTARIA: 13</t>
  </si>
  <si>
    <t>PARAMÉDICO</t>
  </si>
  <si>
    <t>Ortíz López Eduardo</t>
  </si>
  <si>
    <t>Navarrete García Nohemi Concepción</t>
  </si>
  <si>
    <t>Otero Pimentel Ma Guadalupe</t>
  </si>
  <si>
    <t>AUXILIAR DE URGENCIAS MÉDICAS</t>
  </si>
  <si>
    <t>DIRECTOR DE SEGURIDAD PÚBLICA</t>
  </si>
  <si>
    <t>SUBDIRECTOR DE SEGURIDAD PÚBLICA</t>
  </si>
  <si>
    <t>JEFE DE TURNO A</t>
  </si>
  <si>
    <t>JEFE DE TURNO B</t>
  </si>
  <si>
    <t>POLICIA MUNICIPAL ACREDITADO</t>
  </si>
  <si>
    <t>INTENDENTE DE SEGURIDAD PUBLICA</t>
  </si>
  <si>
    <t>DIRECTOR DE PROTECCIÓN CIVIL</t>
  </si>
  <si>
    <t>SUBDIRECTOR DE PROTECCIÓN CIVIL</t>
  </si>
  <si>
    <t>Florian García Lorena</t>
  </si>
  <si>
    <t>FOGL790211EN8</t>
  </si>
  <si>
    <t>FOGL790211MMNLRR09</t>
  </si>
  <si>
    <t>Huijón León David</t>
  </si>
  <si>
    <t>Cortés Cisneros Teresa de Jesús</t>
  </si>
  <si>
    <t>ASESOR JURÍDICO SP</t>
  </si>
  <si>
    <t>Gaona Villa Christian Iván</t>
  </si>
  <si>
    <t>Flores Quiroz Héctor Vladimir</t>
  </si>
  <si>
    <t>Pineda Guillén Felipe Raymundo</t>
  </si>
  <si>
    <t>Tafolla Gutiérrez Daniel</t>
  </si>
  <si>
    <t>Rivera Sánchez Alberto</t>
  </si>
  <si>
    <t>Ibarra Quintana Efrén</t>
  </si>
  <si>
    <t>Tellez Flores Raúl</t>
  </si>
  <si>
    <t>Gaytan Guzmán Víctor Arturo</t>
  </si>
  <si>
    <t>Ramírez Abrego José Alejandro</t>
  </si>
  <si>
    <t>Muníz Valerio Juan Daniel</t>
  </si>
  <si>
    <t>TOTAL 3% ANUAL:</t>
  </si>
  <si>
    <t>PRIMA VAC</t>
  </si>
  <si>
    <t>TOTAL</t>
  </si>
  <si>
    <t>TOTAL DE 3% S/ NÓMINA ANUAL</t>
  </si>
  <si>
    <t>FELL700620HJCRPS05</t>
  </si>
  <si>
    <t>FELL700620DM5</t>
  </si>
  <si>
    <t>AIRR780927HMNLNF02</t>
  </si>
  <si>
    <t>AIRR780927355</t>
  </si>
  <si>
    <t>COCT020831MMNRSRA6</t>
  </si>
  <si>
    <t>COCT0208313T5</t>
  </si>
  <si>
    <t>PAAC981021MMNLRL03</t>
  </si>
  <si>
    <t>PAAC981021K93</t>
  </si>
  <si>
    <t>SAGT740307HVZLNM07</t>
  </si>
  <si>
    <t>SAGT740307LW0</t>
  </si>
  <si>
    <t>HULD711008HGTJNV00</t>
  </si>
  <si>
    <t>HULD711008N94</t>
  </si>
  <si>
    <t>LOTM890511HMNPNG06</t>
  </si>
  <si>
    <t>LOTM890511968</t>
  </si>
  <si>
    <t>FIOL830109HGRGVS05</t>
  </si>
  <si>
    <t>FIOL830109EM2</t>
  </si>
  <si>
    <t>NIZG920715HMNTXB03</t>
  </si>
  <si>
    <t>NIZG920715MAA</t>
  </si>
  <si>
    <t>VASL850125HMNLRS00</t>
  </si>
  <si>
    <t>VASL850125L86</t>
  </si>
  <si>
    <t>GUGF800310HMNLRB01</t>
  </si>
  <si>
    <t>GUGF800310AM3</t>
  </si>
  <si>
    <t>AACJ7307134D3</t>
  </si>
  <si>
    <t>AACJ730713HMNYSL00</t>
  </si>
  <si>
    <t>BACH870120GD9</t>
  </si>
  <si>
    <t>BACH870120HMNRDN02</t>
  </si>
  <si>
    <t>MEGI900816PC8</t>
  </si>
  <si>
    <t>MEGI900816HMCDRS06</t>
  </si>
  <si>
    <t>GARR831109KZ6</t>
  </si>
  <si>
    <t>GARR831109HMNRCN04</t>
  </si>
  <si>
    <t>PIGF940315BGA</t>
  </si>
  <si>
    <t>PIGF940315HMNNLL09</t>
  </si>
  <si>
    <t>TAGD9808109A6</t>
  </si>
  <si>
    <t>TAGD980810HMNFTN09</t>
  </si>
  <si>
    <t>RISA930315US0</t>
  </si>
  <si>
    <t>RISA930315HMCVNL06</t>
  </si>
  <si>
    <t>IAQE780224PI8</t>
  </si>
  <si>
    <t>IAQE780224HMNBNF04</t>
  </si>
  <si>
    <t>TEFR8905144E5</t>
  </si>
  <si>
    <t>TEFR890514HMNLLL02</t>
  </si>
  <si>
    <t>GAVC8407237S9</t>
  </si>
  <si>
    <t>GAVC840723HMNNLH04</t>
  </si>
  <si>
    <t>FOQH941024860</t>
  </si>
  <si>
    <t>FOQH941024HMNLRC01</t>
  </si>
  <si>
    <t>OILE0003246K9</t>
  </si>
  <si>
    <t>OILE000324HGTRPDA8</t>
  </si>
  <si>
    <t>GAGV000324EDA</t>
  </si>
  <si>
    <t>GAGV000324HGTYZCA4</t>
  </si>
  <si>
    <t>NAGN681101LV2</t>
  </si>
  <si>
    <t>NAGN681101MMNVRH04</t>
  </si>
  <si>
    <t>OEPG570804CTA</t>
  </si>
  <si>
    <t>OEPG570804MMNTMD06</t>
  </si>
  <si>
    <t>RAAA970414KG0</t>
  </si>
  <si>
    <t>RAAA970414HMNMBL04</t>
  </si>
  <si>
    <t>MUVJ970220UP3</t>
  </si>
  <si>
    <t>MUVJ970220HGTXLN00</t>
  </si>
  <si>
    <t>PCsantaana01gmail.com</t>
  </si>
  <si>
    <t>López Olayo César Fernando</t>
  </si>
  <si>
    <t>LOOC901126EV8</t>
  </si>
  <si>
    <t>LOOC901126HASPLS03</t>
  </si>
  <si>
    <t>Hernández Pardo Patricia</t>
  </si>
  <si>
    <t>Díaz Ruíz María Bertha</t>
  </si>
  <si>
    <t>DIRB770315MMNZZR04</t>
  </si>
  <si>
    <t>DIRB7703157C2</t>
  </si>
  <si>
    <t>Campos Díaz Noé Levi</t>
  </si>
  <si>
    <t>López Pérez Margarita</t>
  </si>
  <si>
    <t>HEPP8802249U1</t>
  </si>
  <si>
    <t>HEPP880224MMNRRT06</t>
  </si>
  <si>
    <t>Paniagua Baltazar Alejandro</t>
  </si>
  <si>
    <t>Pardo Pérez Osvaldo</t>
  </si>
  <si>
    <t>López Arcos María Guadalupe</t>
  </si>
  <si>
    <t>LOAG000520BH7</t>
  </si>
  <si>
    <t>LOAG000520MMNPRDA3</t>
  </si>
  <si>
    <t>GACT7709093F4</t>
  </si>
  <si>
    <t>GACT770909MMNRSR11</t>
  </si>
  <si>
    <t>García Castillo Teresa</t>
  </si>
  <si>
    <t>García Flores Andrea</t>
  </si>
  <si>
    <t>GAFA9101102D1</t>
  </si>
  <si>
    <t>GAFA910110MMNRLN01</t>
  </si>
  <si>
    <t>Pedraza Bautista David</t>
  </si>
  <si>
    <t>PEBD8110049L6</t>
  </si>
  <si>
    <t>PEBD811004HMNDTV01</t>
  </si>
  <si>
    <t>Orejón Rodríguez Luis Manuel</t>
  </si>
  <si>
    <t>OERL871009GP5</t>
  </si>
  <si>
    <t>OERL871009HMNRDS06</t>
  </si>
  <si>
    <t>Lara Ferreira Josefina</t>
  </si>
  <si>
    <t>LAFJ800319P35</t>
  </si>
  <si>
    <t>LAFJ800319MMNRRS04</t>
  </si>
  <si>
    <t>Sánchez Calderón Adalberto</t>
  </si>
  <si>
    <t>SACA760320R64</t>
  </si>
  <si>
    <t>SACA760320HGTNLD01</t>
  </si>
  <si>
    <t>Vargas Urbina Araceli</t>
  </si>
  <si>
    <t>VAUA9106191QA</t>
  </si>
  <si>
    <t>VAUA910619MMNRRR08</t>
  </si>
  <si>
    <t>Aburto Pérez Ana Lilia</t>
  </si>
  <si>
    <t>AUPA831204JJ8</t>
  </si>
  <si>
    <t>AUPA831204MMNBRN02</t>
  </si>
  <si>
    <t>Arias Zamora Brenda</t>
  </si>
  <si>
    <t>AIZB990223U60</t>
  </si>
  <si>
    <t>AIZB990223MMNRMR01</t>
  </si>
  <si>
    <t>ariaszamorsb@gmail.com</t>
  </si>
  <si>
    <t>Aguilera Chávez Fermín</t>
  </si>
  <si>
    <t>AUCF871025HMNGHR06</t>
  </si>
  <si>
    <t>AUCF8710253P2</t>
  </si>
  <si>
    <t>Hernández Flores Cristian Noel</t>
  </si>
  <si>
    <t>HEFC971127HGTRLR07</t>
  </si>
  <si>
    <t>HEFC971127FH5</t>
  </si>
  <si>
    <t>PAPO0207187Z6</t>
  </si>
  <si>
    <t>PAPO020718HMNRRSA9</t>
  </si>
  <si>
    <t>Vega Martínez Brayan Guadalupe</t>
  </si>
  <si>
    <t>VEMB970503TG6</t>
  </si>
  <si>
    <t>VEMB970503HMCGRR02</t>
  </si>
  <si>
    <t>Díaz Díaz María Bertha</t>
  </si>
  <si>
    <t>DIDB771214ED4</t>
  </si>
  <si>
    <t>DIDB771214MMNZZR02</t>
  </si>
  <si>
    <t>Castro Ayala Cynthia Yuritzi</t>
  </si>
  <si>
    <t>CAAC10828MMNSYY07</t>
  </si>
  <si>
    <t>CAAC910828G55</t>
  </si>
  <si>
    <t>Bejar Garnica José Armando</t>
  </si>
  <si>
    <t>BEGA620316HMNJRR02</t>
  </si>
  <si>
    <t>BEGA620316DF8</t>
  </si>
  <si>
    <t>Guzmán Hernández Carlos Mauricio</t>
  </si>
  <si>
    <t>GUHC011028HMNZRRA2</t>
  </si>
  <si>
    <t>GUHC0110282L9</t>
  </si>
  <si>
    <t>García Martínez Hugo Homero</t>
  </si>
  <si>
    <t>GAMH891024C63</t>
  </si>
  <si>
    <t>GAMH891024HMNRRG00</t>
  </si>
  <si>
    <t>Barriga Vallejo Juan Carlos</t>
  </si>
  <si>
    <t>BAVJ700321HMNRLN04</t>
  </si>
  <si>
    <t>BAVJ700321M53</t>
  </si>
  <si>
    <t>CADN960801HGTMZL05</t>
  </si>
  <si>
    <t>CADN9608017J2</t>
  </si>
  <si>
    <t>Romero Alcaraz José Ángel</t>
  </si>
  <si>
    <t>ROAA920319HMNMLN04</t>
  </si>
  <si>
    <t>ROAA920319QU4</t>
  </si>
  <si>
    <t>Ceja Salgado Eduardo Alejandro</t>
  </si>
  <si>
    <t>CESE911114HMNJLD08</t>
  </si>
  <si>
    <t>CESE911114FR5</t>
  </si>
  <si>
    <t>Solorio Hernández Elvira Cecilia</t>
  </si>
  <si>
    <t>SOHE830706MMNLRL01</t>
  </si>
  <si>
    <t>SOHE830706RV6</t>
  </si>
  <si>
    <t>Tapia Magaña Jorge</t>
  </si>
  <si>
    <t>TAMJ970202HMNPGR00</t>
  </si>
  <si>
    <t>TAMJ9702023I0</t>
  </si>
  <si>
    <t>Mendoza Calderón Moisés Daniel</t>
  </si>
  <si>
    <t>MECM960805HMNNLS03</t>
  </si>
  <si>
    <t>MECM960805Q48</t>
  </si>
  <si>
    <t>López Serrato Juan Manuel</t>
  </si>
  <si>
    <t>LOSJ980611V23</t>
  </si>
  <si>
    <t>LOSJ980611HMNPRN04</t>
  </si>
  <si>
    <t>juanmarq@gmail.com</t>
  </si>
  <si>
    <t>De La Cruz Ayala José Santiago</t>
  </si>
  <si>
    <t>CUAS970607HMNRYN09</t>
  </si>
  <si>
    <t>CUAS970607TD9</t>
  </si>
  <si>
    <t>Orozco Villa Héctor Javier</t>
  </si>
  <si>
    <t>OOVH870227HJCRLC09</t>
  </si>
  <si>
    <t>OOVH870227Q29</t>
  </si>
  <si>
    <t>Závala Guzmán Rodrigo</t>
  </si>
  <si>
    <t>ZAGR0501085D3</t>
  </si>
  <si>
    <t>ZAGR050108HGTVZDA7</t>
  </si>
  <si>
    <t>Juárez González Edwing Iván</t>
  </si>
  <si>
    <t>JUGE900302984</t>
  </si>
  <si>
    <t>JUGE900302HMNRND09</t>
  </si>
  <si>
    <t>GATC010411RWA</t>
  </si>
  <si>
    <t>GATC010411MMNRVSA3</t>
  </si>
  <si>
    <t>LOPM980918MMNPRR06</t>
  </si>
  <si>
    <t>LOPM980918AY4</t>
  </si>
  <si>
    <t>006</t>
  </si>
  <si>
    <t>004</t>
  </si>
  <si>
    <t>058</t>
  </si>
  <si>
    <t>052</t>
  </si>
  <si>
    <t>Garcia Villalobos José  Antonio</t>
  </si>
  <si>
    <t>093</t>
  </si>
  <si>
    <t>025</t>
  </si>
  <si>
    <t>039</t>
  </si>
  <si>
    <t>098</t>
  </si>
  <si>
    <t>HECL751120KU0</t>
  </si>
  <si>
    <t>HECL751120MMNRLR07</t>
  </si>
  <si>
    <t>AECL810121M32</t>
  </si>
  <si>
    <t>AECL810121MGTLHL06</t>
  </si>
  <si>
    <t>EJERCICIO PRESUPUESTAL 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</si>
</sst>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\ &quot;€&quot;_-;\-* #,##0.00\ &quot;€&quot;_-;_-* &quot;-&quot;??\ &quot;€&quot;_-;_-@_-"/>
    <numFmt numFmtId="166" formatCode="&quot;€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mbria"/>
      <family val="1"/>
    </font>
    <font>
      <sz val="12"/>
      <color theme="1"/>
      <name val="Calibri"/>
      <family val="2"/>
      <scheme val="minor"/>
    </font>
    <font>
      <b/>
      <sz val="18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sz val="14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24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8"/>
      <name val="Calibri Light"/>
      <family val="1"/>
      <scheme val="major"/>
    </font>
    <font>
      <b/>
      <sz val="14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4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22"/>
      <name val="Calibri Light"/>
      <family val="1"/>
      <scheme val="major"/>
    </font>
    <font>
      <b/>
      <sz val="20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9"/>
      <color theme="1"/>
      <name val="Cambria"/>
      <family val="1"/>
    </font>
    <font>
      <sz val="12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b/>
      <sz val="16"/>
      <name val="Calibri Light"/>
      <family val="1"/>
      <scheme val="major"/>
    </font>
    <font>
      <sz val="14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DDEFF"/>
        <bgColor indexed="64"/>
      </patternFill>
    </fill>
    <fill>
      <patternFill patternType="solid">
        <fgColor rgb="FFE46A7E"/>
        <bgColor indexed="64"/>
      </patternFill>
    </fill>
    <fill>
      <patternFill patternType="solid">
        <fgColor rgb="FFED9DAA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15" fontId="9" fillId="0" borderId="6" xfId="0" applyNumberFormat="1" applyFont="1" applyBorder="1"/>
    <xf numFmtId="164" fontId="9" fillId="0" borderId="6" xfId="2" applyFont="1" applyFill="1" applyBorder="1"/>
    <xf numFmtId="0" fontId="9" fillId="0" borderId="0" xfId="0" applyFont="1"/>
    <xf numFmtId="0" fontId="6" fillId="0" borderId="0" xfId="0" applyFont="1" applyAlignment="1">
      <alignment vertical="center" wrapText="1"/>
    </xf>
    <xf numFmtId="44" fontId="6" fillId="0" borderId="10" xfId="1" applyFont="1" applyBorder="1" applyAlignment="1">
      <alignment horizontal="center"/>
    </xf>
    <xf numFmtId="44" fontId="6" fillId="0" borderId="11" xfId="1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14" fillId="0" borderId="6" xfId="0" applyFont="1" applyBorder="1"/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15" fontId="14" fillId="0" borderId="6" xfId="0" applyNumberFormat="1" applyFont="1" applyBorder="1"/>
    <xf numFmtId="164" fontId="14" fillId="0" borderId="6" xfId="2" applyFont="1" applyFill="1" applyBorder="1"/>
    <xf numFmtId="0" fontId="18" fillId="0" borderId="0" xfId="0" applyFont="1" applyAlignment="1">
      <alignment vertical="center" wrapText="1"/>
    </xf>
    <xf numFmtId="0" fontId="19" fillId="2" borderId="8" xfId="0" applyFont="1" applyFill="1" applyBorder="1" applyAlignment="1">
      <alignment horizontal="right" vertical="center" wrapText="1"/>
    </xf>
    <xf numFmtId="44" fontId="19" fillId="0" borderId="10" xfId="1" applyFont="1" applyBorder="1" applyAlignment="1">
      <alignment horizontal="center"/>
    </xf>
    <xf numFmtId="44" fontId="19" fillId="0" borderId="11" xfId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165" fontId="11" fillId="0" borderId="0" xfId="0" applyNumberFormat="1" applyFont="1"/>
    <xf numFmtId="0" fontId="24" fillId="0" borderId="6" xfId="0" applyFont="1" applyBorder="1"/>
    <xf numFmtId="0" fontId="14" fillId="3" borderId="0" xfId="0" applyFont="1" applyFill="1"/>
    <xf numFmtId="0" fontId="14" fillId="0" borderId="0" xfId="0" applyFont="1" applyAlignment="1">
      <alignment horizontal="center"/>
    </xf>
    <xf numFmtId="15" fontId="14" fillId="0" borderId="0" xfId="0" applyNumberFormat="1" applyFont="1"/>
    <xf numFmtId="164" fontId="14" fillId="0" borderId="0" xfId="2" applyFont="1" applyFill="1" applyBorder="1"/>
    <xf numFmtId="0" fontId="19" fillId="0" borderId="0" xfId="0" applyFont="1" applyAlignment="1">
      <alignment vertical="center" wrapText="1"/>
    </xf>
    <xf numFmtId="0" fontId="19" fillId="2" borderId="12" xfId="0" applyFont="1" applyFill="1" applyBorder="1" applyAlignment="1">
      <alignment horizontal="right" vertical="center" wrapText="1"/>
    </xf>
    <xf numFmtId="44" fontId="19" fillId="0" borderId="13" xfId="1" applyFont="1" applyBorder="1" applyAlignment="1">
      <alignment horizontal="center"/>
    </xf>
    <xf numFmtId="164" fontId="14" fillId="0" borderId="6" xfId="2" applyFont="1" applyFill="1" applyBorder="1" applyAlignment="1">
      <alignment horizontal="right"/>
    </xf>
    <xf numFmtId="164" fontId="14" fillId="0" borderId="6" xfId="2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19" fillId="2" borderId="3" xfId="0" applyFont="1" applyFill="1" applyBorder="1" applyAlignment="1">
      <alignment horizontal="right" vertical="center" wrapText="1"/>
    </xf>
    <xf numFmtId="0" fontId="26" fillId="0" borderId="6" xfId="0" applyFont="1" applyBorder="1"/>
    <xf numFmtId="0" fontId="26" fillId="0" borderId="6" xfId="0" applyFont="1" applyBorder="1" applyAlignment="1">
      <alignment horizontal="center"/>
    </xf>
    <xf numFmtId="15" fontId="26" fillId="0" borderId="6" xfId="0" applyNumberFormat="1" applyFont="1" applyBorder="1"/>
    <xf numFmtId="164" fontId="26" fillId="0" borderId="6" xfId="2" applyFont="1" applyFill="1" applyBorder="1"/>
    <xf numFmtId="44" fontId="19" fillId="0" borderId="14" xfId="1" applyFont="1" applyBorder="1" applyAlignment="1">
      <alignment horizontal="center"/>
    </xf>
    <xf numFmtId="44" fontId="19" fillId="0" borderId="15" xfId="1" applyFont="1" applyBorder="1" applyAlignment="1">
      <alignment horizontal="center"/>
    </xf>
    <xf numFmtId="0" fontId="27" fillId="0" borderId="0" xfId="0" applyFont="1"/>
    <xf numFmtId="44" fontId="19" fillId="0" borderId="16" xfId="1" applyFont="1" applyBorder="1" applyAlignment="1">
      <alignment horizontal="center"/>
    </xf>
    <xf numFmtId="0" fontId="19" fillId="2" borderId="0" xfId="0" applyFont="1" applyFill="1" applyAlignment="1">
      <alignment horizontal="right" vertical="center" wrapText="1"/>
    </xf>
    <xf numFmtId="44" fontId="19" fillId="0" borderId="6" xfId="1" applyFont="1" applyBorder="1" applyAlignment="1">
      <alignment horizontal="center"/>
    </xf>
    <xf numFmtId="164" fontId="14" fillId="0" borderId="17" xfId="2" applyFont="1" applyFill="1" applyBorder="1"/>
    <xf numFmtId="164" fontId="14" fillId="0" borderId="18" xfId="2" applyFont="1" applyFill="1" applyBorder="1"/>
    <xf numFmtId="0" fontId="19" fillId="2" borderId="19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26" fillId="0" borderId="6" xfId="0" applyFont="1" applyBorder="1" applyAlignment="1">
      <alignment horizontal="left" vertical="center"/>
    </xf>
    <xf numFmtId="164" fontId="11" fillId="0" borderId="0" xfId="0" applyNumberFormat="1" applyFont="1"/>
    <xf numFmtId="164" fontId="14" fillId="0" borderId="21" xfId="2" applyFont="1" applyFill="1" applyBorder="1"/>
    <xf numFmtId="164" fontId="22" fillId="0" borderId="0" xfId="2" applyFont="1" applyFill="1" applyBorder="1"/>
    <xf numFmtId="44" fontId="19" fillId="0" borderId="12" xfId="1" applyFont="1" applyBorder="1" applyAlignment="1">
      <alignment horizontal="center"/>
    </xf>
    <xf numFmtId="44" fontId="19" fillId="0" borderId="23" xfId="1" applyFont="1" applyBorder="1" applyAlignment="1">
      <alignment horizontal="center"/>
    </xf>
    <xf numFmtId="44" fontId="19" fillId="0" borderId="24" xfId="1" applyFont="1" applyBorder="1" applyAlignment="1">
      <alignment horizontal="center"/>
    </xf>
    <xf numFmtId="0" fontId="15" fillId="0" borderId="6" xfId="0" applyFont="1" applyBorder="1" applyAlignment="1">
      <alignment wrapText="1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164" fontId="15" fillId="0" borderId="6" xfId="2" applyFont="1" applyFill="1" applyBorder="1"/>
    <xf numFmtId="164" fontId="30" fillId="0" borderId="6" xfId="2" applyFont="1" applyFill="1" applyBorder="1"/>
    <xf numFmtId="0" fontId="15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3" fillId="0" borderId="11" xfId="1" applyFont="1" applyBorder="1" applyAlignment="1">
      <alignment horizontal="center"/>
    </xf>
    <xf numFmtId="44" fontId="13" fillId="0" borderId="13" xfId="1" applyFont="1" applyBorder="1" applyAlignment="1">
      <alignment horizontal="center"/>
    </xf>
    <xf numFmtId="15" fontId="15" fillId="0" borderId="6" xfId="0" applyNumberFormat="1" applyFont="1" applyBorder="1"/>
    <xf numFmtId="0" fontId="15" fillId="0" borderId="6" xfId="0" applyFont="1" applyBorder="1" applyAlignment="1">
      <alignment horizontal="left"/>
    </xf>
    <xf numFmtId="0" fontId="19" fillId="2" borderId="2" xfId="0" applyFont="1" applyFill="1" applyBorder="1" applyAlignment="1">
      <alignment horizontal="right" vertical="center" wrapText="1"/>
    </xf>
    <xf numFmtId="43" fontId="8" fillId="4" borderId="13" xfId="0" applyNumberFormat="1" applyFont="1" applyFill="1" applyBorder="1"/>
    <xf numFmtId="0" fontId="8" fillId="5" borderId="13" xfId="0" applyFont="1" applyFill="1" applyBorder="1"/>
    <xf numFmtId="43" fontId="8" fillId="5" borderId="13" xfId="0" applyNumberFormat="1" applyFont="1" applyFill="1" applyBorder="1"/>
    <xf numFmtId="43" fontId="8" fillId="5" borderId="13" xfId="3" applyFont="1" applyFill="1" applyBorder="1"/>
    <xf numFmtId="43" fontId="31" fillId="5" borderId="13" xfId="3" applyFont="1" applyFill="1" applyBorder="1"/>
    <xf numFmtId="43" fontId="31" fillId="4" borderId="13" xfId="3" applyFont="1" applyFill="1" applyBorder="1"/>
    <xf numFmtId="44" fontId="19" fillId="5" borderId="11" xfId="1" applyFont="1" applyFill="1" applyBorder="1" applyAlignment="1">
      <alignment horizontal="center"/>
    </xf>
    <xf numFmtId="44" fontId="19" fillId="4" borderId="11" xfId="1" applyFont="1" applyFill="1" applyBorder="1" applyAlignment="1">
      <alignment horizontal="center"/>
    </xf>
    <xf numFmtId="0" fontId="19" fillId="4" borderId="12" xfId="0" applyFont="1" applyFill="1" applyBorder="1" applyAlignment="1">
      <alignment horizontal="right" vertical="center" wrapText="1"/>
    </xf>
    <xf numFmtId="0" fontId="19" fillId="5" borderId="12" xfId="0" applyFont="1" applyFill="1" applyBorder="1" applyAlignment="1">
      <alignment horizontal="right" vertical="center" wrapText="1"/>
    </xf>
    <xf numFmtId="0" fontId="19" fillId="4" borderId="8" xfId="0" applyFont="1" applyFill="1" applyBorder="1" applyAlignment="1">
      <alignment vertical="center" wrapText="1"/>
    </xf>
    <xf numFmtId="0" fontId="19" fillId="4" borderId="13" xfId="0" applyFont="1" applyFill="1" applyBorder="1" applyAlignment="1">
      <alignment vertical="center" wrapText="1"/>
    </xf>
    <xf numFmtId="43" fontId="19" fillId="0" borderId="8" xfId="3" applyFont="1" applyFill="1" applyBorder="1" applyAlignment="1">
      <alignment vertical="center" wrapText="1"/>
    </xf>
    <xf numFmtId="43" fontId="19" fillId="0" borderId="13" xfId="3" applyFont="1" applyFill="1" applyBorder="1" applyAlignment="1">
      <alignment vertical="center" wrapText="1"/>
    </xf>
    <xf numFmtId="44" fontId="19" fillId="5" borderId="13" xfId="1" applyFont="1" applyFill="1" applyBorder="1" applyAlignment="1">
      <alignment horizontal="center"/>
    </xf>
    <xf numFmtId="44" fontId="19" fillId="4" borderId="13" xfId="1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right" vertical="center" wrapText="1"/>
    </xf>
    <xf numFmtId="43" fontId="19" fillId="0" borderId="0" xfId="3" applyFont="1" applyFill="1" applyBorder="1" applyAlignment="1">
      <alignment vertical="center" wrapText="1"/>
    </xf>
    <xf numFmtId="43" fontId="32" fillId="5" borderId="0" xfId="3" applyFont="1" applyFill="1"/>
    <xf numFmtId="43" fontId="32" fillId="4" borderId="0" xfId="3" applyFont="1" applyFill="1"/>
    <xf numFmtId="44" fontId="19" fillId="5" borderId="23" xfId="1" applyFont="1" applyFill="1" applyBorder="1" applyAlignment="1">
      <alignment horizontal="center"/>
    </xf>
    <xf numFmtId="44" fontId="19" fillId="4" borderId="24" xfId="1" applyFont="1" applyFill="1" applyBorder="1" applyAlignment="1">
      <alignment horizontal="center"/>
    </xf>
    <xf numFmtId="44" fontId="13" fillId="5" borderId="11" xfId="1" applyFont="1" applyFill="1" applyBorder="1" applyAlignment="1">
      <alignment horizontal="center"/>
    </xf>
    <xf numFmtId="44" fontId="13" fillId="4" borderId="13" xfId="1" applyFont="1" applyFill="1" applyBorder="1" applyAlignment="1">
      <alignment horizontal="center"/>
    </xf>
    <xf numFmtId="164" fontId="14" fillId="0" borderId="0" xfId="2" applyFont="1" applyBorder="1"/>
    <xf numFmtId="0" fontId="32" fillId="0" borderId="0" xfId="0" applyFont="1" applyAlignment="1">
      <alignment horizontal="center"/>
    </xf>
    <xf numFmtId="43" fontId="32" fillId="4" borderId="13" xfId="3" applyFont="1" applyFill="1" applyBorder="1"/>
    <xf numFmtId="43" fontId="19" fillId="5" borderId="9" xfId="3" applyFont="1" applyFill="1" applyBorder="1" applyAlignment="1">
      <alignment vertical="center" wrapText="1"/>
    </xf>
    <xf numFmtId="43" fontId="32" fillId="5" borderId="8" xfId="3" applyFont="1" applyFill="1" applyBorder="1"/>
    <xf numFmtId="0" fontId="19" fillId="0" borderId="3" xfId="0" applyFont="1" applyBorder="1" applyAlignment="1">
      <alignment horizontal="right" vertical="center" wrapText="1"/>
    </xf>
    <xf numFmtId="44" fontId="19" fillId="0" borderId="10" xfId="1" applyFont="1" applyFill="1" applyBorder="1" applyAlignment="1">
      <alignment horizontal="center"/>
    </xf>
    <xf numFmtId="0" fontId="0" fillId="0" borderId="6" xfId="0" applyBorder="1"/>
    <xf numFmtId="0" fontId="14" fillId="0" borderId="6" xfId="0" applyFont="1" applyBorder="1" applyAlignment="1">
      <alignment horizontal="left" vertical="center"/>
    </xf>
    <xf numFmtId="166" fontId="26" fillId="0" borderId="6" xfId="0" applyNumberFormat="1" applyFont="1" applyBorder="1" applyAlignment="1">
      <alignment horizontal="left" vertical="center"/>
    </xf>
    <xf numFmtId="164" fontId="14" fillId="0" borderId="20" xfId="2" applyFont="1" applyFill="1" applyBorder="1"/>
    <xf numFmtId="0" fontId="14" fillId="0" borderId="7" xfId="0" applyFont="1" applyBorder="1"/>
    <xf numFmtId="164" fontId="22" fillId="0" borderId="6" xfId="2" applyFont="1" applyFill="1" applyBorder="1"/>
    <xf numFmtId="43" fontId="3" fillId="0" borderId="0" xfId="0" applyNumberFormat="1" applyFont="1"/>
    <xf numFmtId="43" fontId="11" fillId="0" borderId="0" xfId="0" applyNumberFormat="1" applyFont="1"/>
    <xf numFmtId="0" fontId="26" fillId="0" borderId="0" xfId="0" applyFont="1"/>
    <xf numFmtId="43" fontId="3" fillId="0" borderId="0" xfId="3" applyFont="1" applyAlignment="1">
      <alignment horizontal="center" vertical="center"/>
    </xf>
    <xf numFmtId="43" fontId="11" fillId="0" borderId="0" xfId="3" applyFont="1"/>
    <xf numFmtId="43" fontId="14" fillId="0" borderId="0" xfId="3" applyFont="1"/>
    <xf numFmtId="43" fontId="11" fillId="0" borderId="0" xfId="3" applyFont="1" applyFill="1"/>
    <xf numFmtId="43" fontId="0" fillId="0" borderId="0" xfId="3" applyFont="1" applyAlignment="1">
      <alignment horizontal="center" vertical="center"/>
    </xf>
    <xf numFmtId="43" fontId="14" fillId="0" borderId="0" xfId="3" applyFont="1" applyFill="1"/>
    <xf numFmtId="43" fontId="26" fillId="0" borderId="0" xfId="3" applyFont="1"/>
    <xf numFmtId="43" fontId="26" fillId="0" borderId="0" xfId="3" applyFont="1" applyFill="1"/>
    <xf numFmtId="43" fontId="14" fillId="0" borderId="0" xfId="3" applyFont="1" applyBorder="1"/>
    <xf numFmtId="0" fontId="8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/>
    </xf>
    <xf numFmtId="0" fontId="9" fillId="6" borderId="6" xfId="0" quotePrefix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164" fontId="8" fillId="6" borderId="6" xfId="2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wrapText="1"/>
    </xf>
    <xf numFmtId="0" fontId="5" fillId="7" borderId="3" xfId="0" applyFont="1" applyFill="1" applyBorder="1"/>
    <xf numFmtId="0" fontId="6" fillId="7" borderId="3" xfId="0" applyFont="1" applyFill="1" applyBorder="1"/>
    <xf numFmtId="0" fontId="5" fillId="7" borderId="4" xfId="0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7" fillId="7" borderId="0" xfId="0" applyFont="1" applyFill="1"/>
    <xf numFmtId="0" fontId="5" fillId="7" borderId="5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164" fontId="16" fillId="6" borderId="6" xfId="2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wrapText="1"/>
    </xf>
    <xf numFmtId="0" fontId="13" fillId="7" borderId="3" xfId="0" applyFont="1" applyFill="1" applyBorder="1"/>
    <xf numFmtId="0" fontId="13" fillId="7" borderId="4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0" fontId="15" fillId="7" borderId="0" xfId="0" applyFont="1" applyFill="1"/>
    <xf numFmtId="0" fontId="13" fillId="7" borderId="5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center"/>
    </xf>
    <xf numFmtId="0" fontId="22" fillId="6" borderId="6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 wrapText="1"/>
    </xf>
    <xf numFmtId="164" fontId="22" fillId="6" borderId="6" xfId="2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wrapText="1"/>
    </xf>
    <xf numFmtId="0" fontId="25" fillId="0" borderId="6" xfId="0" applyFont="1" applyBorder="1"/>
    <xf numFmtId="0" fontId="25" fillId="0" borderId="6" xfId="0" quotePrefix="1" applyFont="1" applyBorder="1"/>
    <xf numFmtId="0" fontId="13" fillId="0" borderId="3" xfId="0" applyFont="1" applyBorder="1"/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/>
    <xf numFmtId="0" fontId="12" fillId="7" borderId="3" xfId="0" applyFont="1" applyFill="1" applyBorder="1" applyAlignment="1">
      <alignment horizontal="center"/>
    </xf>
    <xf numFmtId="43" fontId="3" fillId="0" borderId="0" xfId="3" applyFont="1" applyFill="1" applyAlignment="1">
      <alignment horizontal="center" vertical="center"/>
    </xf>
    <xf numFmtId="0" fontId="14" fillId="6" borderId="6" xfId="0" quotePrefix="1" applyFont="1" applyFill="1" applyBorder="1" applyAlignment="1">
      <alignment horizontal="center"/>
    </xf>
    <xf numFmtId="43" fontId="33" fillId="0" borderId="0" xfId="3" applyFont="1" applyFill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15" fontId="14" fillId="0" borderId="6" xfId="0" applyNumberFormat="1" applyFont="1" applyBorder="1" applyAlignment="1">
      <alignment vertical="center"/>
    </xf>
    <xf numFmtId="164" fontId="14" fillId="0" borderId="6" xfId="2" applyFont="1" applyFill="1" applyBorder="1" applyAlignment="1">
      <alignment vertical="center"/>
    </xf>
    <xf numFmtId="0" fontId="9" fillId="0" borderId="6" xfId="0" quotePrefix="1" applyFont="1" applyBorder="1"/>
    <xf numFmtId="43" fontId="34" fillId="0" borderId="0" xfId="3" applyFont="1" applyFill="1" applyAlignment="1">
      <alignment horizontal="center" vertical="center"/>
    </xf>
    <xf numFmtId="0" fontId="14" fillId="0" borderId="0" xfId="0" applyFont="1" applyAlignment="1">
      <alignment vertical="center" wrapText="1"/>
    </xf>
    <xf numFmtId="164" fontId="22" fillId="6" borderId="6" xfId="2" applyFont="1" applyFill="1" applyBorder="1" applyAlignment="1">
      <alignment horizontal="center" vertical="center" wrapText="1"/>
    </xf>
    <xf numFmtId="0" fontId="19" fillId="7" borderId="3" xfId="0" applyFont="1" applyFill="1" applyBorder="1"/>
    <xf numFmtId="0" fontId="19" fillId="7" borderId="4" xfId="0" applyFont="1" applyFill="1" applyBorder="1" applyAlignment="1">
      <alignment horizontal="left"/>
    </xf>
    <xf numFmtId="0" fontId="19" fillId="7" borderId="0" xfId="0" applyFont="1" applyFill="1" applyAlignment="1">
      <alignment horizontal="left"/>
    </xf>
    <xf numFmtId="0" fontId="14" fillId="7" borderId="0" xfId="0" applyFont="1" applyFill="1"/>
    <xf numFmtId="0" fontId="19" fillId="7" borderId="5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left"/>
    </xf>
    <xf numFmtId="0" fontId="14" fillId="0" borderId="20" xfId="0" applyFont="1" applyBorder="1"/>
    <xf numFmtId="0" fontId="13" fillId="7" borderId="3" xfId="0" applyFont="1" applyFill="1" applyBorder="1" applyAlignment="1">
      <alignment horizontal="center"/>
    </xf>
    <xf numFmtId="0" fontId="30" fillId="6" borderId="2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/>
    </xf>
    <xf numFmtId="0" fontId="30" fillId="6" borderId="17" xfId="0" applyFont="1" applyFill="1" applyBorder="1" applyAlignment="1">
      <alignment horizontal="center" vertical="center"/>
    </xf>
    <xf numFmtId="0" fontId="30" fillId="6" borderId="27" xfId="0" applyFont="1" applyFill="1" applyBorder="1" applyAlignment="1">
      <alignment horizontal="center" vertical="center" wrapText="1"/>
    </xf>
    <xf numFmtId="164" fontId="30" fillId="6" borderId="27" xfId="2" applyFont="1" applyFill="1" applyBorder="1" applyAlignment="1">
      <alignment horizontal="center" vertical="center"/>
    </xf>
    <xf numFmtId="0" fontId="30" fillId="6" borderId="28" xfId="0" applyFont="1" applyFill="1" applyBorder="1" applyAlignment="1">
      <alignment horizontal="center" vertical="center" wrapText="1"/>
    </xf>
    <xf numFmtId="0" fontId="30" fillId="6" borderId="27" xfId="0" applyFont="1" applyFill="1" applyBorder="1" applyAlignment="1">
      <alignment horizontal="center" wrapText="1"/>
    </xf>
    <xf numFmtId="0" fontId="13" fillId="7" borderId="25" xfId="0" applyFont="1" applyFill="1" applyBorder="1"/>
    <xf numFmtId="0" fontId="13" fillId="7" borderId="26" xfId="0" applyFont="1" applyFill="1" applyBorder="1" applyAlignment="1">
      <alignment horizontal="left"/>
    </xf>
    <xf numFmtId="0" fontId="13" fillId="7" borderId="2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5" fillId="7" borderId="0" xfId="0" applyFont="1" applyFill="1" applyAlignment="1">
      <alignment horizontal="left"/>
    </xf>
    <xf numFmtId="0" fontId="4" fillId="7" borderId="3" xfId="0" applyFont="1" applyFill="1" applyBorder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19" fillId="4" borderId="8" xfId="0" applyFont="1" applyFill="1" applyBorder="1" applyAlignment="1">
      <alignment horizontal="right" vertical="center" wrapText="1"/>
    </xf>
    <xf numFmtId="0" fontId="19" fillId="4" borderId="9" xfId="0" applyFont="1" applyFill="1" applyBorder="1" applyAlignment="1">
      <alignment horizontal="right" vertical="center" wrapText="1"/>
    </xf>
    <xf numFmtId="0" fontId="19" fillId="2" borderId="8" xfId="0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2" fillId="7" borderId="2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left"/>
    </xf>
    <xf numFmtId="0" fontId="13" fillId="7" borderId="0" xfId="0" applyFont="1" applyFill="1" applyAlignment="1">
      <alignment horizontal="left"/>
    </xf>
    <xf numFmtId="0" fontId="20" fillId="0" borderId="1" xfId="0" applyFont="1" applyBorder="1" applyAlignment="1">
      <alignment horizontal="center" vertical="center"/>
    </xf>
    <xf numFmtId="0" fontId="12" fillId="7" borderId="4" xfId="0" applyFont="1" applyFill="1" applyBorder="1" applyAlignment="1">
      <alignment horizontal="left"/>
    </xf>
    <xf numFmtId="0" fontId="12" fillId="7" borderId="0" xfId="0" applyFont="1" applyFill="1" applyAlignment="1">
      <alignment horizontal="left"/>
    </xf>
    <xf numFmtId="0" fontId="19" fillId="2" borderId="12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9" fillId="0" borderId="8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0" fontId="13" fillId="7" borderId="3" xfId="0" applyFont="1" applyFill="1" applyBorder="1" applyAlignment="1">
      <alignment horizontal="center"/>
    </xf>
    <xf numFmtId="0" fontId="19" fillId="0" borderId="0" xfId="0" applyFont="1" applyAlignment="1">
      <alignment horizontal="right" vertical="center" wrapText="1"/>
    </xf>
    <xf numFmtId="0" fontId="28" fillId="7" borderId="2" xfId="0" applyFont="1" applyFill="1" applyBorder="1" applyAlignment="1">
      <alignment horizontal="left"/>
    </xf>
    <xf numFmtId="0" fontId="28" fillId="7" borderId="3" xfId="0" applyFont="1" applyFill="1" applyBorder="1" applyAlignment="1">
      <alignment horizontal="left"/>
    </xf>
    <xf numFmtId="0" fontId="19" fillId="7" borderId="4" xfId="0" applyFont="1" applyFill="1" applyBorder="1" applyAlignment="1">
      <alignment horizontal="left"/>
    </xf>
    <xf numFmtId="0" fontId="19" fillId="7" borderId="0" xfId="0" applyFont="1" applyFill="1" applyAlignment="1">
      <alignment horizontal="left"/>
    </xf>
    <xf numFmtId="0" fontId="19" fillId="2" borderId="5" xfId="0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right" vertical="center" wrapText="1"/>
    </xf>
    <xf numFmtId="0" fontId="13" fillId="4" borderId="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</cellXfs>
  <cellStyles count="4">
    <cellStyle name="Millares" xfId="3" builtinId="3"/>
    <cellStyle name="Millares 2" xfId="2" xr:uid="{00000000-0005-0000-0000-000001000000}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D9DAA"/>
      <color rgb="FFE46A7E"/>
      <color rgb="FF99FFCC"/>
      <color rgb="FF9999FF"/>
      <color rgb="FF990000"/>
      <color rgb="FF3366FF"/>
      <color rgb="FF5B5BFF"/>
      <color rgb="FFFF9999"/>
      <color rgb="FFBDDEFF"/>
      <color rgb="FFC1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272143</xdr:colOff>
      <xdr:row>0</xdr:row>
      <xdr:rowOff>81642</xdr:rowOff>
    </xdr:from>
    <xdr:to>
      <xdr:col>3</xdr:col>
      <xdr:colOff>0</xdr:colOff>
      <xdr:row>0</xdr:row>
      <xdr:rowOff>1062051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81642"/>
          <a:ext cx="2861582" cy="9804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261940</xdr:colOff>
      <xdr:row>0</xdr:row>
      <xdr:rowOff>95250</xdr:rowOff>
    </xdr:from>
    <xdr:to>
      <xdr:col>3</xdr:col>
      <xdr:colOff>404814</xdr:colOff>
      <xdr:row>0</xdr:row>
      <xdr:rowOff>1104860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40" y="95250"/>
          <a:ext cx="2895599" cy="10096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250031</xdr:colOff>
      <xdr:row>0</xdr:row>
      <xdr:rowOff>154782</xdr:rowOff>
    </xdr:from>
    <xdr:to>
      <xdr:col>3</xdr:col>
      <xdr:colOff>345281</xdr:colOff>
      <xdr:row>0</xdr:row>
      <xdr:rowOff>1131291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54782"/>
          <a:ext cx="2819400" cy="97650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214314</xdr:rowOff>
    </xdr:from>
    <xdr:to>
      <xdr:col>2</xdr:col>
      <xdr:colOff>678656</xdr:colOff>
      <xdr:row>0</xdr:row>
      <xdr:rowOff>1393572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14314"/>
          <a:ext cx="3393281" cy="11792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154782</xdr:rowOff>
    </xdr:from>
    <xdr:to>
      <xdr:col>3</xdr:col>
      <xdr:colOff>432669</xdr:colOff>
      <xdr:row>0</xdr:row>
      <xdr:rowOff>1190625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54782"/>
          <a:ext cx="2973463" cy="10358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0</xdr:row>
      <xdr:rowOff>100853</xdr:rowOff>
    </xdr:from>
    <xdr:to>
      <xdr:col>3</xdr:col>
      <xdr:colOff>661147</xdr:colOff>
      <xdr:row>0</xdr:row>
      <xdr:rowOff>1121173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100853"/>
          <a:ext cx="2929778" cy="10203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15876</xdr:colOff>
      <xdr:row>0</xdr:row>
      <xdr:rowOff>154215</xdr:rowOff>
    </xdr:from>
    <xdr:to>
      <xdr:col>3</xdr:col>
      <xdr:colOff>857251</xdr:colOff>
      <xdr:row>0</xdr:row>
      <xdr:rowOff>1345921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01" y="154215"/>
          <a:ext cx="3422650" cy="119170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0</xdr:row>
      <xdr:rowOff>108857</xdr:rowOff>
    </xdr:from>
    <xdr:to>
      <xdr:col>2</xdr:col>
      <xdr:colOff>653143</xdr:colOff>
      <xdr:row>0</xdr:row>
      <xdr:rowOff>1345175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108857"/>
          <a:ext cx="3563711" cy="12363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258536</xdr:colOff>
      <xdr:row>0</xdr:row>
      <xdr:rowOff>108858</xdr:rowOff>
    </xdr:from>
    <xdr:to>
      <xdr:col>2</xdr:col>
      <xdr:colOff>2680607</xdr:colOff>
      <xdr:row>0</xdr:row>
      <xdr:rowOff>1089267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108858"/>
          <a:ext cx="2850696" cy="980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127000</xdr:rowOff>
    </xdr:from>
    <xdr:to>
      <xdr:col>3</xdr:col>
      <xdr:colOff>781068</xdr:colOff>
      <xdr:row>0</xdr:row>
      <xdr:rowOff>1143000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27000"/>
          <a:ext cx="2958059" cy="10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122463</xdr:rowOff>
    </xdr:from>
    <xdr:to>
      <xdr:col>3</xdr:col>
      <xdr:colOff>855717</xdr:colOff>
      <xdr:row>0</xdr:row>
      <xdr:rowOff>1415143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92" y="122463"/>
          <a:ext cx="3755400" cy="1292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312965</xdr:colOff>
      <xdr:row>0</xdr:row>
      <xdr:rowOff>108857</xdr:rowOff>
    </xdr:from>
    <xdr:to>
      <xdr:col>3</xdr:col>
      <xdr:colOff>307456</xdr:colOff>
      <xdr:row>0</xdr:row>
      <xdr:rowOff>1129393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5" y="108857"/>
          <a:ext cx="2975816" cy="10205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263524</xdr:colOff>
      <xdr:row>38</xdr:row>
      <xdr:rowOff>120650</xdr:rowOff>
    </xdr:from>
    <xdr:to>
      <xdr:col>3</xdr:col>
      <xdr:colOff>389767</xdr:colOff>
      <xdr:row>38</xdr:row>
      <xdr:rowOff>1422399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4" y="15484475"/>
          <a:ext cx="3736218" cy="13017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190498</xdr:colOff>
      <xdr:row>0</xdr:row>
      <xdr:rowOff>190499</xdr:rowOff>
    </xdr:from>
    <xdr:to>
      <xdr:col>3</xdr:col>
      <xdr:colOff>312586</xdr:colOff>
      <xdr:row>0</xdr:row>
      <xdr:rowOff>1469570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8" y="190499"/>
          <a:ext cx="3732063" cy="12790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261937</xdr:colOff>
      <xdr:row>0</xdr:row>
      <xdr:rowOff>166688</xdr:rowOff>
    </xdr:from>
    <xdr:to>
      <xdr:col>3</xdr:col>
      <xdr:colOff>1227668</xdr:colOff>
      <xdr:row>0</xdr:row>
      <xdr:rowOff>1445759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" y="166688"/>
          <a:ext cx="3727981" cy="12790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258536</xdr:colOff>
      <xdr:row>0</xdr:row>
      <xdr:rowOff>95250</xdr:rowOff>
    </xdr:from>
    <xdr:to>
      <xdr:col>3</xdr:col>
      <xdr:colOff>1074588</xdr:colOff>
      <xdr:row>0</xdr:row>
      <xdr:rowOff>1374321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536" y="95250"/>
          <a:ext cx="3730702" cy="12790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83344</xdr:rowOff>
    </xdr:from>
    <xdr:to>
      <xdr:col>3</xdr:col>
      <xdr:colOff>1072887</xdr:colOff>
      <xdr:row>0</xdr:row>
      <xdr:rowOff>1362415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3344"/>
          <a:ext cx="3730362" cy="1279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anitorodriguez01@outlook.com" TargetMode="External"/><Relationship Id="rId1" Type="http://schemas.openxmlformats.org/officeDocument/2006/relationships/hyperlink" Target="mailto:veco177@hotmail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romaridif1821@hot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guapotablesam@g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alejandrocalderon236@yahoo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tmunisipal@gmail.co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ale_odonto888@hot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ferreiraandres062@gmail.com" TargetMode="External"/><Relationship Id="rId1" Type="http://schemas.openxmlformats.org/officeDocument/2006/relationships/hyperlink" Target="mailto:placebo_taniadra1987@hotmail.com" TargetMode="External"/><Relationship Id="rId6" Type="http://schemas.openxmlformats.org/officeDocument/2006/relationships/hyperlink" Target="mailto:leo_69_39@hotmail.com" TargetMode="External"/><Relationship Id="rId5" Type="http://schemas.openxmlformats.org/officeDocument/2006/relationships/hyperlink" Target="mailto:isahijm@gmail.com" TargetMode="External"/><Relationship Id="rId4" Type="http://schemas.openxmlformats.org/officeDocument/2006/relationships/hyperlink" Target="mailto:monilob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osamc-1396@outlook.com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rodridali64@gmail.com" TargetMode="External"/><Relationship Id="rId1" Type="http://schemas.openxmlformats.org/officeDocument/2006/relationships/hyperlink" Target="mailto:sindicaturasam1821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sindicaturasam1821@gmail.com" TargetMode="External"/><Relationship Id="rId4" Type="http://schemas.openxmlformats.org/officeDocument/2006/relationships/hyperlink" Target="mailto:sindicaturasam1821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riocalde1991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p.mserrato@hotmail.com" TargetMode="External"/><Relationship Id="rId2" Type="http://schemas.openxmlformats.org/officeDocument/2006/relationships/hyperlink" Target="mailto:piscisleti@gmail.com" TargetMode="External"/><Relationship Id="rId1" Type="http://schemas.openxmlformats.org/officeDocument/2006/relationships/hyperlink" Target="mailto:moreliaha3032@gmail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.mayor.sam@gmail.com" TargetMode="External"/><Relationship Id="rId13" Type="http://schemas.openxmlformats.org/officeDocument/2006/relationships/hyperlink" Target="mailto:mairapaola1999@hotmail.com" TargetMode="External"/><Relationship Id="rId18" Type="http://schemas.openxmlformats.org/officeDocument/2006/relationships/hyperlink" Target="mailto:oficialia.mayor.sam@gmail.com" TargetMode="External"/><Relationship Id="rId26" Type="http://schemas.openxmlformats.org/officeDocument/2006/relationships/hyperlink" Target="mailto:oficialia.mayor.sam@gmail.com" TargetMode="External"/><Relationship Id="rId3" Type="http://schemas.openxmlformats.org/officeDocument/2006/relationships/hyperlink" Target="mailto:oficialia.mayor.sam@gmail.com" TargetMode="External"/><Relationship Id="rId21" Type="http://schemas.openxmlformats.org/officeDocument/2006/relationships/hyperlink" Target="mailto:oficialia.mayor.sam@gmail.com" TargetMode="External"/><Relationship Id="rId7" Type="http://schemas.openxmlformats.org/officeDocument/2006/relationships/hyperlink" Target="mailto:oficialia.mayor.sam@gmail.com" TargetMode="External"/><Relationship Id="rId12" Type="http://schemas.openxmlformats.org/officeDocument/2006/relationships/hyperlink" Target="mailto:jm235907@gmail.com" TargetMode="External"/><Relationship Id="rId17" Type="http://schemas.openxmlformats.org/officeDocument/2006/relationships/hyperlink" Target="mailto:oficialia.mayor.sam@gmail.com" TargetMode="External"/><Relationship Id="rId25" Type="http://schemas.openxmlformats.org/officeDocument/2006/relationships/hyperlink" Target="mailto:oficialia.mayor.sam@gmail.com" TargetMode="External"/><Relationship Id="rId2" Type="http://schemas.openxmlformats.org/officeDocument/2006/relationships/hyperlink" Target="mailto:oficialia.mayor.sam@gmail.com" TargetMode="External"/><Relationship Id="rId16" Type="http://schemas.openxmlformats.org/officeDocument/2006/relationships/hyperlink" Target="mailto:oficialia.mayor.sam@gmail.com" TargetMode="External"/><Relationship Id="rId20" Type="http://schemas.openxmlformats.org/officeDocument/2006/relationships/hyperlink" Target="mailto:oficialia.mayor.sam@gmail.com" TargetMode="External"/><Relationship Id="rId29" Type="http://schemas.openxmlformats.org/officeDocument/2006/relationships/drawing" Target="../drawings/drawing6.xml"/><Relationship Id="rId1" Type="http://schemas.openxmlformats.org/officeDocument/2006/relationships/hyperlink" Target="mailto:oficialia.mayor.sam@gmail.com" TargetMode="External"/><Relationship Id="rId6" Type="http://schemas.openxmlformats.org/officeDocument/2006/relationships/hyperlink" Target="mailto:oficialia.mayor.sam@gmail.com" TargetMode="External"/><Relationship Id="rId11" Type="http://schemas.openxmlformats.org/officeDocument/2006/relationships/hyperlink" Target="mailto:oficialia.mayor.sam@gmail.com" TargetMode="External"/><Relationship Id="rId24" Type="http://schemas.openxmlformats.org/officeDocument/2006/relationships/hyperlink" Target="mailto:oficialia.mayor.sam@gmail.com" TargetMode="External"/><Relationship Id="rId5" Type="http://schemas.openxmlformats.org/officeDocument/2006/relationships/hyperlink" Target="mailto:oficialia.mayor.sam@gmail.com" TargetMode="External"/><Relationship Id="rId15" Type="http://schemas.openxmlformats.org/officeDocument/2006/relationships/hyperlink" Target="mailto:lopezvillafuertelourdes@gmail.com" TargetMode="External"/><Relationship Id="rId23" Type="http://schemas.openxmlformats.org/officeDocument/2006/relationships/hyperlink" Target="mailto:oficialia.mayor.sam@gmail.com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mailto:efraintronjo@gmail.com" TargetMode="External"/><Relationship Id="rId19" Type="http://schemas.openxmlformats.org/officeDocument/2006/relationships/hyperlink" Target="mailto:oficialia.mayor.sam@gmail.com" TargetMode="External"/><Relationship Id="rId31" Type="http://schemas.openxmlformats.org/officeDocument/2006/relationships/comments" Target="../comments1.xml"/><Relationship Id="rId4" Type="http://schemas.openxmlformats.org/officeDocument/2006/relationships/hyperlink" Target="mailto:oficialia.mayor.sam@gmail.com" TargetMode="External"/><Relationship Id="rId9" Type="http://schemas.openxmlformats.org/officeDocument/2006/relationships/hyperlink" Target="mailto:despach-patchavf@hotmail.com" TargetMode="External"/><Relationship Id="rId14" Type="http://schemas.openxmlformats.org/officeDocument/2006/relationships/hyperlink" Target="mailto:oficialia.mayor.sam@gmail.com" TargetMode="External"/><Relationship Id="rId22" Type="http://schemas.openxmlformats.org/officeDocument/2006/relationships/hyperlink" Target="mailto:oficialia.mayor.sam@gmail.com" TargetMode="External"/><Relationship Id="rId27" Type="http://schemas.openxmlformats.org/officeDocument/2006/relationships/hyperlink" Target="mailto:oficialia.mayor.sam@gmail.com" TargetMode="External"/><Relationship Id="rId30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miranda.ph.arq@gmail.com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mailto:macarioobrassam@hotmail.com" TargetMode="External"/><Relationship Id="rId1" Type="http://schemas.openxmlformats.org/officeDocument/2006/relationships/hyperlink" Target="mailto:obras_sam@hotmail.com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obras_sam@hotmail.com" TargetMode="External"/><Relationship Id="rId4" Type="http://schemas.openxmlformats.org/officeDocument/2006/relationships/hyperlink" Target="mailto:macarioobrassam@hot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tmunisipal@gmail.com" TargetMode="External"/><Relationship Id="rId1" Type="http://schemas.openxmlformats.org/officeDocument/2006/relationships/hyperlink" Target="mailto:pau123gutierrezf@gmail.com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felchivas@hotmail.com" TargetMode="External"/><Relationship Id="rId1" Type="http://schemas.openxmlformats.org/officeDocument/2006/relationships/hyperlink" Target="mailto:loay022@hotmail.com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66FF"/>
    <pageSetUpPr fitToPage="1"/>
  </sheetPr>
  <dimension ref="A1:R35"/>
  <sheetViews>
    <sheetView tabSelected="1" view="pageBreakPreview" topLeftCell="A7" zoomScale="70" zoomScaleNormal="100" zoomScaleSheetLayoutView="70" workbookViewId="0">
      <selection activeCell="R7" sqref="R1:T1048576"/>
    </sheetView>
  </sheetViews>
  <sheetFormatPr baseColWidth="10" defaultColWidth="11.5703125" defaultRowHeight="15.75" x14ac:dyDescent="0.25"/>
  <cols>
    <col min="1" max="1" width="5.5703125" style="1" customWidth="1"/>
    <col min="2" max="2" width="5.5703125" style="1" hidden="1" customWidth="1"/>
    <col min="3" max="3" width="41.42578125" style="1" customWidth="1"/>
    <col min="4" max="4" width="43.7109375" style="1" customWidth="1"/>
    <col min="5" max="5" width="10.42578125" style="1" customWidth="1"/>
    <col min="6" max="6" width="13.7109375" style="1" customWidth="1"/>
    <col min="7" max="7" width="29.28515625" style="1" customWidth="1"/>
    <col min="8" max="8" width="20.140625" style="1" customWidth="1"/>
    <col min="9" max="9" width="29.85546875" style="1" customWidth="1"/>
    <col min="10" max="10" width="20.85546875" style="1" customWidth="1"/>
    <col min="11" max="12" width="29" style="1" hidden="1" customWidth="1"/>
    <col min="13" max="13" width="19" style="1" customWidth="1"/>
    <col min="14" max="14" width="18.28515625" style="1" customWidth="1"/>
    <col min="15" max="15" width="17" style="1" customWidth="1"/>
    <col min="16" max="16" width="20.85546875" style="1" bestFit="1" customWidth="1"/>
    <col min="17" max="17" width="19" style="1" bestFit="1" customWidth="1"/>
    <col min="18" max="18" width="20.85546875" style="1" bestFit="1" customWidth="1"/>
    <col min="19" max="16384" width="11.5703125" style="1"/>
  </cols>
  <sheetData>
    <row r="1" spans="1:18" ht="88.15" customHeight="1" thickBot="1" x14ac:dyDescent="0.3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</row>
    <row r="2" spans="1:18" ht="22.5" x14ac:dyDescent="0.3">
      <c r="A2" s="195" t="s">
        <v>1</v>
      </c>
      <c r="B2" s="196"/>
      <c r="C2" s="196"/>
      <c r="D2" s="196"/>
      <c r="E2" s="126" t="s">
        <v>2</v>
      </c>
      <c r="F2" s="126"/>
      <c r="G2" s="199" t="s">
        <v>3</v>
      </c>
      <c r="H2" s="199"/>
      <c r="I2" s="199"/>
      <c r="J2" s="199"/>
      <c r="K2" s="199"/>
      <c r="L2" s="199"/>
      <c r="M2" s="199"/>
      <c r="N2" s="126"/>
      <c r="O2" s="126" t="s">
        <v>1051</v>
      </c>
      <c r="P2" s="126"/>
      <c r="Q2" s="127"/>
    </row>
    <row r="3" spans="1:18" ht="18" x14ac:dyDescent="0.25">
      <c r="A3" s="128" t="s">
        <v>4</v>
      </c>
      <c r="B3" s="129"/>
      <c r="C3" s="129"/>
      <c r="D3" s="129"/>
      <c r="E3" s="129"/>
      <c r="F3" s="129"/>
      <c r="G3" s="200"/>
      <c r="H3" s="200"/>
      <c r="I3" s="200"/>
      <c r="J3" s="200"/>
      <c r="K3" s="200"/>
      <c r="L3" s="200"/>
      <c r="M3" s="200"/>
      <c r="N3" s="129"/>
      <c r="O3" s="129"/>
      <c r="P3" s="129"/>
      <c r="Q3" s="130"/>
    </row>
    <row r="4" spans="1:18" ht="18" x14ac:dyDescent="0.25">
      <c r="A4" s="197" t="s">
        <v>5</v>
      </c>
      <c r="B4" s="198"/>
      <c r="C4" s="198"/>
      <c r="D4" s="19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</row>
    <row r="5" spans="1:18" ht="18" x14ac:dyDescent="0.25">
      <c r="A5" s="128"/>
      <c r="B5" s="129"/>
      <c r="C5" s="129"/>
      <c r="D5" s="129"/>
      <c r="E5" s="129"/>
      <c r="F5" s="131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0"/>
    </row>
    <row r="6" spans="1:18" ht="18.75" thickBot="1" x14ac:dyDescent="0.3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4"/>
    </row>
    <row r="7" spans="1:18" ht="53.25" customHeight="1" x14ac:dyDescent="0.25">
      <c r="A7" s="119" t="s">
        <v>6</v>
      </c>
      <c r="B7" s="119"/>
      <c r="C7" s="119" t="s">
        <v>7</v>
      </c>
      <c r="D7" s="119" t="s">
        <v>8</v>
      </c>
      <c r="E7" s="119" t="s">
        <v>9</v>
      </c>
      <c r="F7" s="122" t="s">
        <v>10</v>
      </c>
      <c r="G7" s="119" t="s">
        <v>11</v>
      </c>
      <c r="H7" s="119" t="s">
        <v>12</v>
      </c>
      <c r="I7" s="119" t="s">
        <v>13</v>
      </c>
      <c r="J7" s="122" t="s">
        <v>14</v>
      </c>
      <c r="K7" s="122" t="s">
        <v>16</v>
      </c>
      <c r="L7" s="122" t="s">
        <v>17</v>
      </c>
      <c r="M7" s="123" t="s">
        <v>18</v>
      </c>
      <c r="N7" s="122" t="s">
        <v>19</v>
      </c>
      <c r="O7" s="122" t="s">
        <v>20</v>
      </c>
      <c r="P7" s="124" t="s">
        <v>21</v>
      </c>
      <c r="Q7" s="125" t="s">
        <v>22</v>
      </c>
      <c r="R7" s="110"/>
    </row>
    <row r="8" spans="1:18" ht="25.15" customHeight="1" x14ac:dyDescent="0.25">
      <c r="A8" s="120">
        <v>1</v>
      </c>
      <c r="B8" s="120">
        <v>691</v>
      </c>
      <c r="C8" s="2" t="s">
        <v>23</v>
      </c>
      <c r="D8" s="2" t="s">
        <v>24</v>
      </c>
      <c r="E8" s="3" t="s">
        <v>25</v>
      </c>
      <c r="F8" s="4">
        <v>44440</v>
      </c>
      <c r="G8" s="2" t="s">
        <v>26</v>
      </c>
      <c r="H8" s="2" t="s">
        <v>27</v>
      </c>
      <c r="I8" s="2" t="s">
        <v>28</v>
      </c>
      <c r="J8" s="5">
        <v>46104.189057999996</v>
      </c>
      <c r="K8" s="5"/>
      <c r="L8" s="5">
        <v>0</v>
      </c>
      <c r="M8" s="5">
        <f t="shared" ref="M8:M30" si="0">+J8/30.4*40</f>
        <v>60663.406655263156</v>
      </c>
      <c r="N8" s="5">
        <f t="shared" ref="N8:N30" si="1">+J8/30.4*20*0.25</f>
        <v>7582.9258319078945</v>
      </c>
      <c r="O8" s="5">
        <v>0</v>
      </c>
      <c r="P8" s="5">
        <v>8501.0400000000009</v>
      </c>
      <c r="Q8" s="5">
        <f t="shared" ref="Q8:Q30" si="2">+J8*3%</f>
        <v>1383.1256717399999</v>
      </c>
      <c r="R8" s="107"/>
    </row>
    <row r="9" spans="1:18" ht="25.15" customHeight="1" x14ac:dyDescent="0.25">
      <c r="A9" s="120">
        <v>2</v>
      </c>
      <c r="B9" s="120">
        <v>689</v>
      </c>
      <c r="C9" s="2" t="s">
        <v>29</v>
      </c>
      <c r="D9" s="2" t="s">
        <v>30</v>
      </c>
      <c r="E9" s="3" t="s">
        <v>31</v>
      </c>
      <c r="F9" s="4">
        <v>44440</v>
      </c>
      <c r="G9" s="2" t="s">
        <v>32</v>
      </c>
      <c r="H9" s="2" t="s">
        <v>33</v>
      </c>
      <c r="I9" s="2" t="s">
        <v>34</v>
      </c>
      <c r="J9" s="5">
        <v>10369.279036</v>
      </c>
      <c r="K9" s="5"/>
      <c r="L9" s="5">
        <v>0</v>
      </c>
      <c r="M9" s="5">
        <f t="shared" si="0"/>
        <v>13643.788205263158</v>
      </c>
      <c r="N9" s="5">
        <f t="shared" si="1"/>
        <v>1705.4735256578947</v>
      </c>
      <c r="O9" s="5">
        <v>0</v>
      </c>
      <c r="P9" s="5">
        <v>811.06</v>
      </c>
      <c r="Q9" s="5">
        <f t="shared" si="2"/>
        <v>311.07837108000001</v>
      </c>
      <c r="R9" s="107"/>
    </row>
    <row r="10" spans="1:18" ht="25.15" customHeight="1" x14ac:dyDescent="0.25">
      <c r="A10" s="120">
        <v>3</v>
      </c>
      <c r="B10" s="120">
        <v>759</v>
      </c>
      <c r="C10" s="2" t="s">
        <v>36</v>
      </c>
      <c r="D10" s="2" t="s">
        <v>37</v>
      </c>
      <c r="E10" s="3" t="s">
        <v>25</v>
      </c>
      <c r="F10" s="4">
        <v>44788</v>
      </c>
      <c r="G10" s="2" t="s">
        <v>38</v>
      </c>
      <c r="H10" s="2" t="s">
        <v>39</v>
      </c>
      <c r="I10" s="2" t="s">
        <v>40</v>
      </c>
      <c r="J10" s="5">
        <v>16029.127491000001</v>
      </c>
      <c r="K10" s="5" t="s">
        <v>41</v>
      </c>
      <c r="L10" s="5">
        <v>0</v>
      </c>
      <c r="M10" s="5">
        <f t="shared" si="0"/>
        <v>21090.957225000002</v>
      </c>
      <c r="N10" s="5">
        <f t="shared" si="1"/>
        <v>2636.3696531250002</v>
      </c>
      <c r="O10" s="5">
        <v>0</v>
      </c>
      <c r="P10" s="5">
        <v>1755.8</v>
      </c>
      <c r="Q10" s="5">
        <f t="shared" si="2"/>
        <v>480.87382473000002</v>
      </c>
      <c r="R10" s="107"/>
    </row>
    <row r="11" spans="1:18" ht="25.15" customHeight="1" x14ac:dyDescent="0.25">
      <c r="A11" s="120">
        <v>4</v>
      </c>
      <c r="B11" s="120">
        <v>692</v>
      </c>
      <c r="C11" s="2" t="s">
        <v>42</v>
      </c>
      <c r="D11" s="2" t="s">
        <v>43</v>
      </c>
      <c r="E11" s="3" t="s">
        <v>31</v>
      </c>
      <c r="F11" s="4">
        <v>44440</v>
      </c>
      <c r="G11" s="2" t="s">
        <v>44</v>
      </c>
      <c r="H11" s="2" t="s">
        <v>45</v>
      </c>
      <c r="I11" s="2" t="s">
        <v>46</v>
      </c>
      <c r="J11" s="5">
        <v>14321.672594999998</v>
      </c>
      <c r="K11" s="5"/>
      <c r="L11" s="5">
        <v>0</v>
      </c>
      <c r="M11" s="5">
        <f t="shared" si="0"/>
        <v>18844.306046052629</v>
      </c>
      <c r="N11" s="5">
        <f t="shared" si="1"/>
        <v>2355.5382557565786</v>
      </c>
      <c r="O11" s="5">
        <v>0</v>
      </c>
      <c r="P11" s="5">
        <v>1431.24</v>
      </c>
      <c r="Q11" s="5">
        <f t="shared" si="2"/>
        <v>429.65017784999992</v>
      </c>
      <c r="R11" s="107"/>
    </row>
    <row r="12" spans="1:18" ht="25.15" customHeight="1" x14ac:dyDescent="0.25">
      <c r="A12" s="120">
        <v>5</v>
      </c>
      <c r="B12" s="120">
        <v>741</v>
      </c>
      <c r="C12" s="2" t="s">
        <v>801</v>
      </c>
      <c r="D12" s="2" t="s">
        <v>47</v>
      </c>
      <c r="E12" s="3" t="s">
        <v>25</v>
      </c>
      <c r="F12" s="4">
        <v>44621</v>
      </c>
      <c r="G12" s="2" t="s">
        <v>48</v>
      </c>
      <c r="H12" s="2" t="s">
        <v>49</v>
      </c>
      <c r="I12" s="2" t="s">
        <v>50</v>
      </c>
      <c r="J12" s="5">
        <v>16029.127491000001</v>
      </c>
      <c r="K12" s="5"/>
      <c r="L12" s="5">
        <v>0</v>
      </c>
      <c r="M12" s="5">
        <f t="shared" si="0"/>
        <v>21090.957225000002</v>
      </c>
      <c r="N12" s="5">
        <f t="shared" si="1"/>
        <v>2636.3696531250002</v>
      </c>
      <c r="O12" s="5">
        <v>0</v>
      </c>
      <c r="P12" s="5">
        <v>1755.8</v>
      </c>
      <c r="Q12" s="5">
        <f t="shared" si="2"/>
        <v>480.87382473000002</v>
      </c>
      <c r="R12" s="107"/>
    </row>
    <row r="13" spans="1:18" ht="25.15" customHeight="1" x14ac:dyDescent="0.25">
      <c r="A13" s="120">
        <v>6</v>
      </c>
      <c r="B13" s="120">
        <v>693</v>
      </c>
      <c r="C13" s="2" t="s">
        <v>51</v>
      </c>
      <c r="D13" s="2" t="s">
        <v>52</v>
      </c>
      <c r="E13" s="3" t="s">
        <v>31</v>
      </c>
      <c r="F13" s="4">
        <v>44440</v>
      </c>
      <c r="G13" s="2" t="s">
        <v>53</v>
      </c>
      <c r="H13" s="2" t="s">
        <v>54</v>
      </c>
      <c r="I13" s="2" t="s">
        <v>55</v>
      </c>
      <c r="J13" s="5">
        <v>9111.1739999999991</v>
      </c>
      <c r="K13" s="5" t="s">
        <v>56</v>
      </c>
      <c r="L13" s="5">
        <v>0</v>
      </c>
      <c r="M13" s="5">
        <f t="shared" si="0"/>
        <v>11988.386842105263</v>
      </c>
      <c r="N13" s="5">
        <f t="shared" si="1"/>
        <v>1498.5483552631579</v>
      </c>
      <c r="O13" s="5">
        <v>0</v>
      </c>
      <c r="P13" s="5">
        <v>674.2</v>
      </c>
      <c r="Q13" s="5">
        <f t="shared" si="2"/>
        <v>273.33521999999994</v>
      </c>
      <c r="R13" s="107"/>
    </row>
    <row r="14" spans="1:18" ht="25.15" customHeight="1" x14ac:dyDescent="0.25">
      <c r="A14" s="120">
        <v>7</v>
      </c>
      <c r="B14" s="121" t="s">
        <v>1045</v>
      </c>
      <c r="C14" s="2" t="s">
        <v>57</v>
      </c>
      <c r="D14" s="2" t="s">
        <v>58</v>
      </c>
      <c r="E14" s="3" t="s">
        <v>31</v>
      </c>
      <c r="F14" s="4">
        <v>40909</v>
      </c>
      <c r="G14" s="2" t="s">
        <v>59</v>
      </c>
      <c r="H14" s="2" t="s">
        <v>60</v>
      </c>
      <c r="I14" s="2" t="s">
        <v>61</v>
      </c>
      <c r="J14" s="5">
        <v>10364.292600000001</v>
      </c>
      <c r="K14" s="5" t="s">
        <v>62</v>
      </c>
      <c r="L14" s="5">
        <v>0</v>
      </c>
      <c r="M14" s="5">
        <f t="shared" si="0"/>
        <v>13637.227105263159</v>
      </c>
      <c r="N14" s="5">
        <f t="shared" si="1"/>
        <v>1704.6533881578948</v>
      </c>
      <c r="O14" s="5">
        <v>0</v>
      </c>
      <c r="P14" s="5">
        <v>810.54</v>
      </c>
      <c r="Q14" s="5">
        <f t="shared" si="2"/>
        <v>310.92877800000002</v>
      </c>
      <c r="R14" s="107"/>
    </row>
    <row r="15" spans="1:18" ht="25.15" customHeight="1" x14ac:dyDescent="0.25">
      <c r="A15" s="120">
        <v>8</v>
      </c>
      <c r="B15" s="120">
        <v>722</v>
      </c>
      <c r="C15" s="2" t="s">
        <v>63</v>
      </c>
      <c r="D15" s="2" t="s">
        <v>64</v>
      </c>
      <c r="E15" s="3" t="s">
        <v>31</v>
      </c>
      <c r="F15" s="4">
        <v>44516</v>
      </c>
      <c r="G15" s="2" t="s">
        <v>65</v>
      </c>
      <c r="H15" s="2" t="s">
        <v>66</v>
      </c>
      <c r="I15" s="2" t="s">
        <v>40</v>
      </c>
      <c r="J15" s="5">
        <v>6861.3964999999998</v>
      </c>
      <c r="K15" s="5"/>
      <c r="L15" s="5">
        <v>0</v>
      </c>
      <c r="M15" s="5">
        <f t="shared" si="0"/>
        <v>9028.1532894736847</v>
      </c>
      <c r="N15" s="5">
        <f t="shared" si="1"/>
        <v>1128.5191611842106</v>
      </c>
      <c r="O15" s="5">
        <v>0</v>
      </c>
      <c r="P15" s="5">
        <v>1323.92</v>
      </c>
      <c r="Q15" s="5">
        <f t="shared" si="2"/>
        <v>205.84189499999999</v>
      </c>
      <c r="R15" s="107"/>
    </row>
    <row r="16" spans="1:18" ht="25.15" customHeight="1" x14ac:dyDescent="0.25">
      <c r="A16" s="120">
        <v>9</v>
      </c>
      <c r="B16" s="120">
        <v>718</v>
      </c>
      <c r="C16" s="2" t="s">
        <v>67</v>
      </c>
      <c r="D16" s="2" t="s">
        <v>68</v>
      </c>
      <c r="E16" s="3" t="s">
        <v>31</v>
      </c>
      <c r="F16" s="4">
        <v>44516</v>
      </c>
      <c r="G16" s="2" t="s">
        <v>69</v>
      </c>
      <c r="H16" s="2" t="s">
        <v>70</v>
      </c>
      <c r="I16" s="2" t="s">
        <v>40</v>
      </c>
      <c r="J16" s="5">
        <v>5294.0763999999999</v>
      </c>
      <c r="K16" s="5"/>
      <c r="L16" s="5">
        <v>0</v>
      </c>
      <c r="M16" s="5">
        <f t="shared" si="0"/>
        <v>6965.89</v>
      </c>
      <c r="N16" s="5">
        <f t="shared" si="1"/>
        <v>870.73625000000004</v>
      </c>
      <c r="O16" s="5">
        <v>0</v>
      </c>
      <c r="P16" s="5">
        <v>834.88</v>
      </c>
      <c r="Q16" s="5">
        <f t="shared" si="2"/>
        <v>158.822292</v>
      </c>
      <c r="R16" s="107"/>
    </row>
    <row r="17" spans="1:18" ht="25.15" customHeight="1" x14ac:dyDescent="0.25">
      <c r="A17" s="120">
        <v>10</v>
      </c>
      <c r="B17" s="120">
        <v>276</v>
      </c>
      <c r="C17" s="2" t="s">
        <v>71</v>
      </c>
      <c r="D17" s="2" t="s">
        <v>72</v>
      </c>
      <c r="E17" s="3" t="s">
        <v>31</v>
      </c>
      <c r="F17" s="4">
        <v>44516</v>
      </c>
      <c r="G17" s="2" t="s">
        <v>73</v>
      </c>
      <c r="H17" s="2" t="s">
        <v>74</v>
      </c>
      <c r="I17" s="2" t="s">
        <v>40</v>
      </c>
      <c r="J17" s="5">
        <v>5294.0763999999999</v>
      </c>
      <c r="K17" s="5"/>
      <c r="L17" s="5">
        <v>0</v>
      </c>
      <c r="M17" s="5">
        <f t="shared" si="0"/>
        <v>6965.89</v>
      </c>
      <c r="N17" s="5">
        <f t="shared" si="1"/>
        <v>870.73625000000004</v>
      </c>
      <c r="O17" s="5">
        <v>0</v>
      </c>
      <c r="P17" s="5">
        <v>834.88</v>
      </c>
      <c r="Q17" s="5">
        <f t="shared" si="2"/>
        <v>158.822292</v>
      </c>
      <c r="R17" s="107"/>
    </row>
    <row r="18" spans="1:18" ht="25.15" customHeight="1" x14ac:dyDescent="0.25">
      <c r="A18" s="120">
        <v>11</v>
      </c>
      <c r="B18" s="120">
        <v>723</v>
      </c>
      <c r="C18" s="2" t="s">
        <v>75</v>
      </c>
      <c r="D18" s="2" t="s">
        <v>76</v>
      </c>
      <c r="E18" s="3" t="s">
        <v>31</v>
      </c>
      <c r="F18" s="4">
        <v>44516</v>
      </c>
      <c r="G18" s="2" t="s">
        <v>77</v>
      </c>
      <c r="H18" s="2" t="s">
        <v>78</v>
      </c>
      <c r="I18" s="2" t="s">
        <v>40</v>
      </c>
      <c r="J18" s="5">
        <v>5294.0763999999999</v>
      </c>
      <c r="K18" s="5"/>
      <c r="L18" s="5">
        <v>0</v>
      </c>
      <c r="M18" s="5">
        <f t="shared" si="0"/>
        <v>6965.89</v>
      </c>
      <c r="N18" s="5">
        <f t="shared" si="1"/>
        <v>870.73625000000004</v>
      </c>
      <c r="O18" s="5">
        <v>0</v>
      </c>
      <c r="P18" s="5">
        <v>834.88</v>
      </c>
      <c r="Q18" s="5">
        <f t="shared" si="2"/>
        <v>158.822292</v>
      </c>
      <c r="R18" s="107"/>
    </row>
    <row r="19" spans="1:18" ht="25.15" customHeight="1" x14ac:dyDescent="0.25">
      <c r="A19" s="120">
        <v>12</v>
      </c>
      <c r="B19" s="120">
        <v>428</v>
      </c>
      <c r="C19" s="2" t="s">
        <v>79</v>
      </c>
      <c r="D19" s="2" t="s">
        <v>80</v>
      </c>
      <c r="E19" s="3" t="s">
        <v>31</v>
      </c>
      <c r="F19" s="4">
        <v>44516</v>
      </c>
      <c r="G19" s="2" t="s">
        <v>81</v>
      </c>
      <c r="H19" s="2" t="s">
        <v>82</v>
      </c>
      <c r="I19" s="2" t="s">
        <v>40</v>
      </c>
      <c r="J19" s="5">
        <v>5294.0763999999999</v>
      </c>
      <c r="K19" s="5"/>
      <c r="L19" s="5">
        <v>0</v>
      </c>
      <c r="M19" s="5">
        <f t="shared" si="0"/>
        <v>6965.89</v>
      </c>
      <c r="N19" s="5">
        <f t="shared" si="1"/>
        <v>870.73625000000004</v>
      </c>
      <c r="O19" s="5">
        <v>0</v>
      </c>
      <c r="P19" s="5">
        <v>834.88</v>
      </c>
      <c r="Q19" s="5">
        <f t="shared" si="2"/>
        <v>158.822292</v>
      </c>
      <c r="R19" s="107"/>
    </row>
    <row r="20" spans="1:18" ht="25.15" customHeight="1" x14ac:dyDescent="0.25">
      <c r="A20" s="120">
        <v>13</v>
      </c>
      <c r="B20" s="120">
        <v>728</v>
      </c>
      <c r="C20" s="2" t="s">
        <v>83</v>
      </c>
      <c r="D20" s="2" t="s">
        <v>84</v>
      </c>
      <c r="E20" s="3" t="s">
        <v>31</v>
      </c>
      <c r="F20" s="4">
        <v>44516</v>
      </c>
      <c r="G20" s="2" t="s">
        <v>85</v>
      </c>
      <c r="H20" s="2" t="s">
        <v>86</v>
      </c>
      <c r="I20" s="2" t="s">
        <v>40</v>
      </c>
      <c r="J20" s="5">
        <v>5294.0763999999999</v>
      </c>
      <c r="K20" s="5"/>
      <c r="L20" s="5">
        <v>0</v>
      </c>
      <c r="M20" s="5">
        <f t="shared" si="0"/>
        <v>6965.89</v>
      </c>
      <c r="N20" s="5">
        <f t="shared" si="1"/>
        <v>870.73625000000004</v>
      </c>
      <c r="O20" s="5">
        <v>0</v>
      </c>
      <c r="P20" s="5">
        <v>834.88</v>
      </c>
      <c r="Q20" s="5">
        <f t="shared" si="2"/>
        <v>158.822292</v>
      </c>
      <c r="R20" s="107"/>
    </row>
    <row r="21" spans="1:18" ht="25.15" customHeight="1" x14ac:dyDescent="0.25">
      <c r="A21" s="120">
        <v>14</v>
      </c>
      <c r="B21" s="120">
        <v>647</v>
      </c>
      <c r="C21" s="2" t="s">
        <v>87</v>
      </c>
      <c r="D21" s="2" t="s">
        <v>88</v>
      </c>
      <c r="E21" s="3" t="s">
        <v>31</v>
      </c>
      <c r="F21" s="4">
        <v>44516</v>
      </c>
      <c r="G21" s="2" t="s">
        <v>89</v>
      </c>
      <c r="H21" s="2" t="s">
        <v>90</v>
      </c>
      <c r="I21" s="2" t="s">
        <v>40</v>
      </c>
      <c r="J21" s="5">
        <v>5294.0763999999999</v>
      </c>
      <c r="K21" s="5"/>
      <c r="L21" s="5">
        <v>0</v>
      </c>
      <c r="M21" s="5">
        <f t="shared" si="0"/>
        <v>6965.89</v>
      </c>
      <c r="N21" s="5">
        <f t="shared" si="1"/>
        <v>870.73625000000004</v>
      </c>
      <c r="O21" s="5">
        <v>0</v>
      </c>
      <c r="P21" s="5">
        <v>834.88</v>
      </c>
      <c r="Q21" s="5">
        <f t="shared" si="2"/>
        <v>158.822292</v>
      </c>
      <c r="R21" s="107"/>
    </row>
    <row r="22" spans="1:18" ht="25.15" customHeight="1" x14ac:dyDescent="0.25">
      <c r="A22" s="120">
        <v>15</v>
      </c>
      <c r="B22" s="120"/>
      <c r="C22" s="2" t="s">
        <v>91</v>
      </c>
      <c r="D22" s="2" t="s">
        <v>92</v>
      </c>
      <c r="E22" s="3" t="s">
        <v>31</v>
      </c>
      <c r="F22" s="4">
        <v>44516</v>
      </c>
      <c r="G22" s="2" t="s">
        <v>93</v>
      </c>
      <c r="H22" s="2" t="s">
        <v>94</v>
      </c>
      <c r="I22" s="2" t="s">
        <v>40</v>
      </c>
      <c r="J22" s="5">
        <v>5294.0763999999999</v>
      </c>
      <c r="K22" s="5"/>
      <c r="L22" s="5">
        <v>0</v>
      </c>
      <c r="M22" s="5">
        <f t="shared" si="0"/>
        <v>6965.89</v>
      </c>
      <c r="N22" s="5">
        <f t="shared" si="1"/>
        <v>870.73625000000004</v>
      </c>
      <c r="O22" s="5">
        <v>0</v>
      </c>
      <c r="P22" s="5">
        <v>834.88</v>
      </c>
      <c r="Q22" s="5">
        <f t="shared" si="2"/>
        <v>158.822292</v>
      </c>
      <c r="R22" s="107"/>
    </row>
    <row r="23" spans="1:18" ht="25.15" customHeight="1" x14ac:dyDescent="0.25">
      <c r="A23" s="120">
        <v>16</v>
      </c>
      <c r="B23" s="120"/>
      <c r="C23" s="2" t="s">
        <v>95</v>
      </c>
      <c r="D23" s="2" t="s">
        <v>96</v>
      </c>
      <c r="E23" s="3" t="s">
        <v>31</v>
      </c>
      <c r="F23" s="4">
        <v>44516</v>
      </c>
      <c r="G23" s="2" t="s">
        <v>97</v>
      </c>
      <c r="H23" s="2" t="s">
        <v>98</v>
      </c>
      <c r="I23" s="2" t="s">
        <v>40</v>
      </c>
      <c r="J23" s="5">
        <v>5294.0763999999999</v>
      </c>
      <c r="K23" s="5"/>
      <c r="L23" s="5">
        <v>0</v>
      </c>
      <c r="M23" s="5">
        <f t="shared" si="0"/>
        <v>6965.89</v>
      </c>
      <c r="N23" s="5">
        <f t="shared" si="1"/>
        <v>870.73625000000004</v>
      </c>
      <c r="O23" s="5">
        <v>0</v>
      </c>
      <c r="P23" s="5">
        <v>834.88</v>
      </c>
      <c r="Q23" s="5">
        <f t="shared" si="2"/>
        <v>158.822292</v>
      </c>
      <c r="R23" s="107"/>
    </row>
    <row r="24" spans="1:18" ht="25.15" customHeight="1" x14ac:dyDescent="0.25">
      <c r="A24" s="120">
        <v>17</v>
      </c>
      <c r="B24" s="120"/>
      <c r="C24" s="2" t="s">
        <v>99</v>
      </c>
      <c r="D24" s="2" t="s">
        <v>100</v>
      </c>
      <c r="E24" s="3" t="s">
        <v>31</v>
      </c>
      <c r="F24" s="4">
        <v>44516</v>
      </c>
      <c r="G24" s="2" t="s">
        <v>101</v>
      </c>
      <c r="H24" s="2" t="s">
        <v>102</v>
      </c>
      <c r="I24" s="2" t="s">
        <v>40</v>
      </c>
      <c r="J24" s="5">
        <v>5294.0763999999999</v>
      </c>
      <c r="K24" s="5"/>
      <c r="L24" s="5">
        <v>0</v>
      </c>
      <c r="M24" s="5">
        <f t="shared" si="0"/>
        <v>6965.89</v>
      </c>
      <c r="N24" s="5">
        <f t="shared" si="1"/>
        <v>870.73625000000004</v>
      </c>
      <c r="O24" s="5">
        <v>0</v>
      </c>
      <c r="P24" s="5">
        <v>834.88</v>
      </c>
      <c r="Q24" s="5">
        <f t="shared" si="2"/>
        <v>158.822292</v>
      </c>
      <c r="R24" s="107"/>
    </row>
    <row r="25" spans="1:18" ht="25.15" customHeight="1" x14ac:dyDescent="0.25">
      <c r="A25" s="120">
        <v>18</v>
      </c>
      <c r="B25" s="120"/>
      <c r="C25" s="2" t="s">
        <v>103</v>
      </c>
      <c r="D25" s="2" t="s">
        <v>104</v>
      </c>
      <c r="E25" s="3" t="s">
        <v>31</v>
      </c>
      <c r="F25" s="4">
        <v>44788</v>
      </c>
      <c r="G25" s="2" t="s">
        <v>105</v>
      </c>
      <c r="H25" s="2" t="s">
        <v>106</v>
      </c>
      <c r="I25" s="2" t="s">
        <v>40</v>
      </c>
      <c r="J25" s="5">
        <v>5294.0763999999999</v>
      </c>
      <c r="K25" s="5"/>
      <c r="L25" s="5">
        <v>0</v>
      </c>
      <c r="M25" s="5">
        <f t="shared" si="0"/>
        <v>6965.89</v>
      </c>
      <c r="N25" s="5">
        <f t="shared" si="1"/>
        <v>870.73625000000004</v>
      </c>
      <c r="O25" s="5">
        <v>0</v>
      </c>
      <c r="P25" s="5">
        <v>834.88</v>
      </c>
      <c r="Q25" s="5">
        <f t="shared" si="2"/>
        <v>158.822292</v>
      </c>
      <c r="R25" s="107"/>
    </row>
    <row r="26" spans="1:18" ht="25.15" customHeight="1" x14ac:dyDescent="0.25">
      <c r="A26" s="120">
        <v>19</v>
      </c>
      <c r="B26" s="120"/>
      <c r="C26" s="2" t="s">
        <v>107</v>
      </c>
      <c r="D26" s="2" t="s">
        <v>108</v>
      </c>
      <c r="E26" s="3" t="s">
        <v>31</v>
      </c>
      <c r="F26" s="4">
        <v>44805</v>
      </c>
      <c r="G26" s="2" t="s">
        <v>109</v>
      </c>
      <c r="H26" s="2" t="s">
        <v>110</v>
      </c>
      <c r="I26" s="2" t="s">
        <v>40</v>
      </c>
      <c r="J26" s="5">
        <v>5294.0763999999999</v>
      </c>
      <c r="K26" s="5"/>
      <c r="L26" s="5">
        <v>0</v>
      </c>
      <c r="M26" s="5">
        <f t="shared" si="0"/>
        <v>6965.89</v>
      </c>
      <c r="N26" s="5">
        <f t="shared" si="1"/>
        <v>870.73625000000004</v>
      </c>
      <c r="O26" s="5">
        <v>0</v>
      </c>
      <c r="P26" s="5">
        <v>834.88</v>
      </c>
      <c r="Q26" s="5">
        <f t="shared" si="2"/>
        <v>158.822292</v>
      </c>
      <c r="R26" s="107"/>
    </row>
    <row r="27" spans="1:18" ht="25.15" customHeight="1" x14ac:dyDescent="0.25">
      <c r="A27" s="120">
        <v>20</v>
      </c>
      <c r="B27" s="120"/>
      <c r="C27" s="2" t="s">
        <v>111</v>
      </c>
      <c r="D27" s="2" t="s">
        <v>112</v>
      </c>
      <c r="E27" s="3" t="s">
        <v>31</v>
      </c>
      <c r="F27" s="4">
        <v>44516</v>
      </c>
      <c r="G27" s="2" t="s">
        <v>113</v>
      </c>
      <c r="H27" s="2" t="s">
        <v>114</v>
      </c>
      <c r="I27" s="2" t="s">
        <v>40</v>
      </c>
      <c r="J27" s="5">
        <v>5294.0763999999999</v>
      </c>
      <c r="K27" s="5"/>
      <c r="L27" s="5">
        <v>0</v>
      </c>
      <c r="M27" s="5">
        <f t="shared" si="0"/>
        <v>6965.89</v>
      </c>
      <c r="N27" s="5">
        <f t="shared" si="1"/>
        <v>870.73625000000004</v>
      </c>
      <c r="O27" s="5">
        <v>0</v>
      </c>
      <c r="P27" s="5">
        <v>834.88</v>
      </c>
      <c r="Q27" s="5">
        <f t="shared" si="2"/>
        <v>158.822292</v>
      </c>
      <c r="R27" s="107"/>
    </row>
    <row r="28" spans="1:18" ht="25.15" customHeight="1" x14ac:dyDescent="0.25">
      <c r="A28" s="120">
        <v>21</v>
      </c>
      <c r="B28" s="120"/>
      <c r="C28" s="2" t="s">
        <v>115</v>
      </c>
      <c r="D28" s="2" t="s">
        <v>116</v>
      </c>
      <c r="E28" s="3" t="s">
        <v>31</v>
      </c>
      <c r="F28" s="4">
        <v>44516</v>
      </c>
      <c r="G28" s="2" t="s">
        <v>117</v>
      </c>
      <c r="H28" s="2" t="s">
        <v>118</v>
      </c>
      <c r="I28" s="2" t="s">
        <v>40</v>
      </c>
      <c r="J28" s="5">
        <v>5294.0763999999999</v>
      </c>
      <c r="K28" s="5"/>
      <c r="L28" s="5">
        <v>0</v>
      </c>
      <c r="M28" s="5">
        <f t="shared" si="0"/>
        <v>6965.89</v>
      </c>
      <c r="N28" s="5">
        <f t="shared" si="1"/>
        <v>870.73625000000004</v>
      </c>
      <c r="O28" s="5">
        <v>0</v>
      </c>
      <c r="P28" s="5">
        <v>834.88</v>
      </c>
      <c r="Q28" s="5">
        <f t="shared" si="2"/>
        <v>158.822292</v>
      </c>
      <c r="R28" s="107"/>
    </row>
    <row r="29" spans="1:18" ht="25.15" customHeight="1" x14ac:dyDescent="0.25">
      <c r="A29" s="120">
        <v>22</v>
      </c>
      <c r="B29" s="120"/>
      <c r="C29" s="2" t="s">
        <v>119</v>
      </c>
      <c r="D29" s="2" t="s">
        <v>120</v>
      </c>
      <c r="E29" s="3" t="s">
        <v>31</v>
      </c>
      <c r="F29" s="4">
        <v>44516</v>
      </c>
      <c r="G29" s="2" t="s">
        <v>121</v>
      </c>
      <c r="H29" s="2" t="s">
        <v>122</v>
      </c>
      <c r="I29" s="2" t="s">
        <v>40</v>
      </c>
      <c r="J29" s="5">
        <v>5294.0763999999999</v>
      </c>
      <c r="K29" s="5"/>
      <c r="L29" s="5">
        <v>0</v>
      </c>
      <c r="M29" s="5">
        <f t="shared" si="0"/>
        <v>6965.89</v>
      </c>
      <c r="N29" s="5">
        <f t="shared" si="1"/>
        <v>870.73625000000004</v>
      </c>
      <c r="O29" s="5">
        <v>0</v>
      </c>
      <c r="P29" s="5">
        <v>834.88</v>
      </c>
      <c r="Q29" s="5">
        <f t="shared" si="2"/>
        <v>158.822292</v>
      </c>
      <c r="R29" s="107"/>
    </row>
    <row r="30" spans="1:18" ht="25.15" customHeight="1" x14ac:dyDescent="0.25">
      <c r="A30" s="120">
        <v>23</v>
      </c>
      <c r="B30" s="120"/>
      <c r="C30" s="2" t="s">
        <v>123</v>
      </c>
      <c r="D30" s="2" t="s">
        <v>124</v>
      </c>
      <c r="E30" s="3" t="s">
        <v>31</v>
      </c>
      <c r="F30" s="4">
        <v>44516</v>
      </c>
      <c r="G30" s="2" t="s">
        <v>125</v>
      </c>
      <c r="H30" s="2" t="s">
        <v>126</v>
      </c>
      <c r="I30" s="2" t="s">
        <v>40</v>
      </c>
      <c r="J30" s="5">
        <v>5294.0763999999999</v>
      </c>
      <c r="K30" s="5"/>
      <c r="L30" s="5">
        <v>0</v>
      </c>
      <c r="M30" s="5">
        <f t="shared" si="0"/>
        <v>6965.89</v>
      </c>
      <c r="N30" s="5">
        <f t="shared" si="1"/>
        <v>870.73625000000004</v>
      </c>
      <c r="O30" s="5">
        <v>0</v>
      </c>
      <c r="P30" s="5">
        <v>834.88</v>
      </c>
      <c r="Q30" s="5">
        <f t="shared" si="2"/>
        <v>158.822292</v>
      </c>
      <c r="R30" s="107"/>
    </row>
    <row r="31" spans="1:18" ht="24.75" customHeight="1" thickBo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8" ht="25.15" customHeight="1" thickBot="1" x14ac:dyDescent="0.3">
      <c r="A32" s="6"/>
      <c r="B32" s="6"/>
      <c r="C32" s="6"/>
      <c r="D32" s="6"/>
      <c r="E32" s="6"/>
      <c r="F32" s="6"/>
      <c r="G32" s="7"/>
      <c r="H32" s="192" t="s">
        <v>127</v>
      </c>
      <c r="I32" s="193"/>
      <c r="J32" s="8">
        <f>SUM(J8:J31)</f>
        <v>208601.40477099988</v>
      </c>
      <c r="K32" s="8"/>
      <c r="L32" s="8">
        <f>SUM(L8:L30)</f>
        <v>0</v>
      </c>
      <c r="M32" s="8">
        <v>0</v>
      </c>
      <c r="N32" s="8">
        <v>0</v>
      </c>
      <c r="O32" s="8">
        <f>SUM(O8:O31)</f>
        <v>0</v>
      </c>
      <c r="P32" s="8">
        <f>SUM(P8:P31)</f>
        <v>29586.800000000014</v>
      </c>
      <c r="Q32" s="8">
        <f>SUM(Q8:Q30)</f>
        <v>6258.0421431299974</v>
      </c>
    </row>
    <row r="33" spans="1:17" ht="25.15" customHeight="1" thickBot="1" x14ac:dyDescent="0.3">
      <c r="A33" s="6"/>
      <c r="B33" s="6"/>
      <c r="C33" s="6"/>
      <c r="D33" s="6"/>
      <c r="E33" s="6"/>
      <c r="F33" s="6"/>
      <c r="G33" s="7"/>
      <c r="H33" s="192" t="s">
        <v>128</v>
      </c>
      <c r="I33" s="193"/>
      <c r="J33" s="9">
        <f>+J32*12</f>
        <v>2503216.8572519985</v>
      </c>
      <c r="K33" s="9"/>
      <c r="L33" s="9">
        <f>+L32*12</f>
        <v>0</v>
      </c>
      <c r="M33" s="9">
        <f>SUM(M8:M30)</f>
        <v>274475.53259342123</v>
      </c>
      <c r="N33" s="9">
        <f>SUM(N8:N30)</f>
        <v>34309.441574177654</v>
      </c>
      <c r="O33" s="9">
        <f>+O32*12</f>
        <v>0</v>
      </c>
      <c r="P33" s="9">
        <f>+P32*12</f>
        <v>355041.60000000015</v>
      </c>
      <c r="Q33" s="9">
        <f>+Q32*12</f>
        <v>75096.505717559965</v>
      </c>
    </row>
    <row r="34" spans="1:17" ht="25.35" customHeight="1" thickBot="1" x14ac:dyDescent="0.3">
      <c r="A34" s="6"/>
      <c r="B34" s="6"/>
      <c r="C34" s="6"/>
      <c r="D34" s="6"/>
      <c r="E34" s="6"/>
      <c r="F34" s="6"/>
      <c r="G34" s="6"/>
      <c r="H34" s="190" t="s">
        <v>802</v>
      </c>
      <c r="I34" s="191"/>
      <c r="J34" s="70"/>
      <c r="K34" s="70"/>
      <c r="L34" s="70"/>
      <c r="M34" s="71">
        <f>+M33*3%</f>
        <v>8234.2659778026373</v>
      </c>
      <c r="N34" s="72">
        <f>+N33*3%</f>
        <v>1029.2832472253297</v>
      </c>
      <c r="O34" s="70"/>
      <c r="P34" s="70"/>
      <c r="Q34" s="69">
        <f>+Q33+N34+M34</f>
        <v>84360.054942587944</v>
      </c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</sheetData>
  <mergeCells count="7">
    <mergeCell ref="H34:I34"/>
    <mergeCell ref="H33:I33"/>
    <mergeCell ref="A1:Q1"/>
    <mergeCell ref="A2:D2"/>
    <mergeCell ref="A4:D4"/>
    <mergeCell ref="H32:I32"/>
    <mergeCell ref="G2:M3"/>
  </mergeCells>
  <hyperlinks>
    <hyperlink ref="I8" r:id="rId1" xr:uid="{00000000-0004-0000-0000-000000000000}"/>
    <hyperlink ref="I11" r:id="rId2" xr:uid="{00000000-0004-0000-0000-000001000000}"/>
  </hyperlinks>
  <printOptions horizontalCentered="1"/>
  <pageMargins left="0.9055118110236221" right="0.70866141732283472" top="1.5354330708661419" bottom="0.74803149606299213" header="0.31496062992125984" footer="0.31496062992125984"/>
  <pageSetup paperSize="5" scale="49" orientation="landscape" r:id="rId3"/>
  <ignoredErrors>
    <ignoredError sqref="B14" numberStoredAsText="1"/>
  </ignoredError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3366FF"/>
    <pageSetUpPr fitToPage="1"/>
  </sheetPr>
  <dimension ref="A1:Q36"/>
  <sheetViews>
    <sheetView view="pageBreakPreview" topLeftCell="E2" zoomScale="80" zoomScaleNormal="100" zoomScaleSheetLayoutView="80" workbookViewId="0">
      <selection activeCell="P2" sqref="P1:Q1048576"/>
    </sheetView>
  </sheetViews>
  <sheetFormatPr baseColWidth="10" defaultRowHeight="15" x14ac:dyDescent="0.25"/>
  <cols>
    <col min="1" max="1" width="5.28515625" style="10" customWidth="1"/>
    <col min="2" max="2" width="5.28515625" style="10" hidden="1" customWidth="1"/>
    <col min="3" max="3" width="36" style="10" bestFit="1" customWidth="1"/>
    <col min="4" max="4" width="44.42578125" style="10" customWidth="1"/>
    <col min="5" max="5" width="11.42578125" style="10" customWidth="1"/>
    <col min="6" max="6" width="14.42578125" style="10" customWidth="1"/>
    <col min="7" max="7" width="25.7109375" style="10" customWidth="1"/>
    <col min="8" max="8" width="18.140625" style="10" customWidth="1"/>
    <col min="9" max="9" width="31.5703125" style="10" customWidth="1"/>
    <col min="10" max="10" width="20.28515625" style="10" customWidth="1"/>
    <col min="11" max="11" width="21.28515625" style="10" bestFit="1" customWidth="1"/>
    <col min="12" max="12" width="17.5703125" style="10" customWidth="1"/>
    <col min="13" max="13" width="15" style="10" customWidth="1"/>
    <col min="14" max="14" width="17" style="10" customWidth="1"/>
    <col min="15" max="15" width="15.7109375" style="10" customWidth="1"/>
    <col min="16" max="16" width="12.140625" style="10" bestFit="1" customWidth="1"/>
    <col min="17" max="17" width="20.140625" style="10" bestFit="1" customWidth="1"/>
    <col min="18" max="16384" width="11.42578125" style="10"/>
  </cols>
  <sheetData>
    <row r="1" spans="1:17" ht="92.45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7" ht="23.25" x14ac:dyDescent="0.35">
      <c r="A2" s="224" t="s">
        <v>573</v>
      </c>
      <c r="B2" s="225"/>
      <c r="C2" s="225"/>
      <c r="D2" s="225"/>
      <c r="E2" s="225"/>
      <c r="F2" s="208" t="s">
        <v>3</v>
      </c>
      <c r="G2" s="208"/>
      <c r="H2" s="208"/>
      <c r="I2" s="208"/>
      <c r="J2" s="208"/>
      <c r="K2" s="172"/>
      <c r="L2" s="172"/>
      <c r="M2" s="126" t="s">
        <v>1051</v>
      </c>
      <c r="N2" s="172"/>
      <c r="O2" s="172"/>
    </row>
    <row r="3" spans="1:17" ht="15.75" x14ac:dyDescent="0.25">
      <c r="A3" s="173" t="s">
        <v>574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17" ht="15.75" x14ac:dyDescent="0.25">
      <c r="A4" s="226" t="s">
        <v>5</v>
      </c>
      <c r="B4" s="227"/>
      <c r="C4" s="227"/>
      <c r="D4" s="227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1:17" ht="15.75" x14ac:dyDescent="0.25">
      <c r="A5" s="173"/>
      <c r="B5" s="174"/>
      <c r="C5" s="174"/>
      <c r="D5" s="174"/>
      <c r="E5" s="174"/>
      <c r="F5" s="175"/>
      <c r="G5" s="174"/>
      <c r="H5" s="174"/>
      <c r="I5" s="174"/>
      <c r="J5" s="174"/>
      <c r="K5" s="174"/>
      <c r="L5" s="174"/>
      <c r="M5" s="174"/>
      <c r="N5" s="174"/>
      <c r="O5" s="174"/>
    </row>
    <row r="6" spans="1:17" ht="16.5" thickBot="1" x14ac:dyDescent="0.3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1:17" ht="53.25" customHeight="1" x14ac:dyDescent="0.25">
      <c r="A7" s="148" t="s">
        <v>575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9" t="s">
        <v>14</v>
      </c>
      <c r="K7" s="150" t="s">
        <v>18</v>
      </c>
      <c r="L7" s="149" t="s">
        <v>19</v>
      </c>
      <c r="M7" s="149" t="s">
        <v>20</v>
      </c>
      <c r="N7" s="151" t="s">
        <v>21</v>
      </c>
      <c r="O7" s="149" t="s">
        <v>22</v>
      </c>
      <c r="P7" s="169"/>
      <c r="Q7" s="169"/>
    </row>
    <row r="8" spans="1:17" ht="15.75" x14ac:dyDescent="0.25">
      <c r="A8" s="147">
        <v>1</v>
      </c>
      <c r="B8" s="147"/>
      <c r="C8" s="12" t="s">
        <v>581</v>
      </c>
      <c r="D8" s="12" t="s">
        <v>582</v>
      </c>
      <c r="E8" s="14" t="s">
        <v>31</v>
      </c>
      <c r="F8" s="15">
        <v>44485</v>
      </c>
      <c r="G8" s="12" t="s">
        <v>583</v>
      </c>
      <c r="H8" s="12" t="s">
        <v>584</v>
      </c>
      <c r="I8" s="101" t="s">
        <v>580</v>
      </c>
      <c r="J8" s="16">
        <v>7567.4719999999998</v>
      </c>
      <c r="K8" s="16">
        <f t="shared" ref="K8:K22" si="0">+J8/30.4*40</f>
        <v>9957.2000000000007</v>
      </c>
      <c r="L8" s="16">
        <f t="shared" ref="L8:L22" si="1">+J8/30.4*20*0.25</f>
        <v>1244.6500000000001</v>
      </c>
      <c r="M8" s="16">
        <v>0</v>
      </c>
      <c r="N8" s="16">
        <v>506.24</v>
      </c>
      <c r="O8" s="16">
        <f t="shared" ref="O8:O22" si="2">+J8*3%</f>
        <v>227.02415999999999</v>
      </c>
      <c r="P8" s="108"/>
      <c r="Q8" s="108"/>
    </row>
    <row r="9" spans="1:17" ht="15.75" x14ac:dyDescent="0.25">
      <c r="A9" s="147">
        <v>2</v>
      </c>
      <c r="B9" s="147">
        <v>134</v>
      </c>
      <c r="C9" s="12" t="s">
        <v>585</v>
      </c>
      <c r="D9" s="12" t="s">
        <v>586</v>
      </c>
      <c r="E9" s="14" t="s">
        <v>31</v>
      </c>
      <c r="F9" s="15">
        <v>42269</v>
      </c>
      <c r="G9" s="12" t="s">
        <v>587</v>
      </c>
      <c r="H9" s="12" t="s">
        <v>588</v>
      </c>
      <c r="I9" s="12" t="s">
        <v>589</v>
      </c>
      <c r="J9" s="16">
        <v>8120.5612000000001</v>
      </c>
      <c r="K9" s="16">
        <f t="shared" si="0"/>
        <v>10684.948947368421</v>
      </c>
      <c r="L9" s="16">
        <f t="shared" si="1"/>
        <v>1335.6186184210526</v>
      </c>
      <c r="M9" s="16">
        <v>0</v>
      </c>
      <c r="N9" s="16">
        <v>566.4</v>
      </c>
      <c r="O9" s="16">
        <f t="shared" si="2"/>
        <v>243.61683600000001</v>
      </c>
      <c r="P9" s="108"/>
      <c r="Q9" s="108"/>
    </row>
    <row r="10" spans="1:17" ht="15.75" x14ac:dyDescent="0.25">
      <c r="A10" s="147">
        <v>3</v>
      </c>
      <c r="B10" s="147"/>
      <c r="C10" s="12" t="s">
        <v>590</v>
      </c>
      <c r="D10" s="12" t="s">
        <v>591</v>
      </c>
      <c r="E10" s="14" t="s">
        <v>31</v>
      </c>
      <c r="F10" s="15">
        <v>40924</v>
      </c>
      <c r="G10" s="12" t="s">
        <v>592</v>
      </c>
      <c r="H10" s="12" t="s">
        <v>593</v>
      </c>
      <c r="I10" s="12" t="s">
        <v>594</v>
      </c>
      <c r="J10" s="16">
        <v>7567.4719999999998</v>
      </c>
      <c r="K10" s="16">
        <f t="shared" si="0"/>
        <v>9957.2000000000007</v>
      </c>
      <c r="L10" s="16">
        <f t="shared" si="1"/>
        <v>1244.6500000000001</v>
      </c>
      <c r="M10" s="16">
        <v>0</v>
      </c>
      <c r="N10" s="16">
        <v>506.24</v>
      </c>
      <c r="O10" s="16">
        <f t="shared" si="2"/>
        <v>227.02415999999999</v>
      </c>
      <c r="P10" s="108"/>
      <c r="Q10" s="108"/>
    </row>
    <row r="11" spans="1:17" ht="15.75" x14ac:dyDescent="0.25">
      <c r="A11" s="147">
        <v>4</v>
      </c>
      <c r="B11" s="147"/>
      <c r="C11" s="12" t="s">
        <v>595</v>
      </c>
      <c r="D11" s="12" t="s">
        <v>596</v>
      </c>
      <c r="E11" s="14" t="s">
        <v>31</v>
      </c>
      <c r="F11" s="15">
        <v>42254</v>
      </c>
      <c r="G11" s="12" t="s">
        <v>597</v>
      </c>
      <c r="H11" s="12" t="s">
        <v>598</v>
      </c>
      <c r="I11" s="12" t="s">
        <v>599</v>
      </c>
      <c r="J11" s="16">
        <v>7567.4719999999998</v>
      </c>
      <c r="K11" s="16">
        <f t="shared" si="0"/>
        <v>9957.2000000000007</v>
      </c>
      <c r="L11" s="16">
        <f t="shared" si="1"/>
        <v>1244.6500000000001</v>
      </c>
      <c r="M11" s="16">
        <v>0</v>
      </c>
      <c r="N11" s="16">
        <v>506.24</v>
      </c>
      <c r="O11" s="16">
        <f t="shared" si="2"/>
        <v>227.02415999999999</v>
      </c>
      <c r="P11" s="108"/>
      <c r="Q11" s="108"/>
    </row>
    <row r="12" spans="1:17" ht="15.75" x14ac:dyDescent="0.25">
      <c r="A12" s="147">
        <v>5</v>
      </c>
      <c r="B12" s="147"/>
      <c r="C12" s="12" t="s">
        <v>611</v>
      </c>
      <c r="D12" s="12" t="s">
        <v>607</v>
      </c>
      <c r="E12" s="14" t="s">
        <v>31</v>
      </c>
      <c r="F12" s="15">
        <v>36647</v>
      </c>
      <c r="G12" s="12" t="s">
        <v>612</v>
      </c>
      <c r="H12" s="12" t="s">
        <v>613</v>
      </c>
      <c r="I12" s="12" t="s">
        <v>614</v>
      </c>
      <c r="J12" s="16">
        <v>7567.4719999999998</v>
      </c>
      <c r="K12" s="16">
        <f t="shared" si="0"/>
        <v>9957.2000000000007</v>
      </c>
      <c r="L12" s="16">
        <f t="shared" si="1"/>
        <v>1244.6500000000001</v>
      </c>
      <c r="M12" s="16">
        <v>0</v>
      </c>
      <c r="N12" s="16">
        <v>506.24</v>
      </c>
      <c r="O12" s="16">
        <f t="shared" si="2"/>
        <v>227.02415999999999</v>
      </c>
      <c r="P12" s="108"/>
      <c r="Q12" s="108"/>
    </row>
    <row r="13" spans="1:17" ht="15.75" x14ac:dyDescent="0.25">
      <c r="A13" s="147">
        <v>6</v>
      </c>
      <c r="B13" s="147"/>
      <c r="C13" s="12" t="s">
        <v>622</v>
      </c>
      <c r="D13" s="12" t="s">
        <v>607</v>
      </c>
      <c r="E13" s="14" t="s">
        <v>31</v>
      </c>
      <c r="F13" s="15">
        <v>37900</v>
      </c>
      <c r="G13" s="12" t="s">
        <v>623</v>
      </c>
      <c r="H13" s="12" t="s">
        <v>624</v>
      </c>
      <c r="I13" s="12" t="s">
        <v>625</v>
      </c>
      <c r="J13" s="16">
        <v>7567.4719999999998</v>
      </c>
      <c r="K13" s="16">
        <f t="shared" si="0"/>
        <v>9957.2000000000007</v>
      </c>
      <c r="L13" s="16">
        <f t="shared" si="1"/>
        <v>1244.6500000000001</v>
      </c>
      <c r="M13" s="16">
        <v>0</v>
      </c>
      <c r="N13" s="16">
        <v>506.24</v>
      </c>
      <c r="O13" s="16">
        <f t="shared" si="2"/>
        <v>227.02415999999999</v>
      </c>
      <c r="P13" s="108"/>
      <c r="Q13" s="108"/>
    </row>
    <row r="14" spans="1:17" ht="15.75" x14ac:dyDescent="0.25">
      <c r="A14" s="147">
        <v>7</v>
      </c>
      <c r="B14" s="147"/>
      <c r="C14" s="12" t="s">
        <v>180</v>
      </c>
      <c r="D14" s="102" t="s">
        <v>626</v>
      </c>
      <c r="E14" s="14" t="s">
        <v>31</v>
      </c>
      <c r="F14" s="15"/>
      <c r="G14" s="12"/>
      <c r="H14" s="12"/>
      <c r="I14" s="12"/>
      <c r="J14" s="16">
        <v>4392.6925000000001</v>
      </c>
      <c r="K14" s="16">
        <f t="shared" si="0"/>
        <v>5779.8585526315801</v>
      </c>
      <c r="L14" s="16">
        <f t="shared" si="1"/>
        <v>722.48231907894751</v>
      </c>
      <c r="M14" s="16">
        <v>142.94</v>
      </c>
      <c r="N14" s="16">
        <v>0</v>
      </c>
      <c r="O14" s="16">
        <f t="shared" si="2"/>
        <v>131.78077500000001</v>
      </c>
      <c r="P14" s="108"/>
      <c r="Q14" s="108"/>
    </row>
    <row r="15" spans="1:17" ht="15.75" x14ac:dyDescent="0.25">
      <c r="A15" s="147">
        <v>8</v>
      </c>
      <c r="B15" s="147"/>
      <c r="C15" s="12" t="s">
        <v>627</v>
      </c>
      <c r="D15" s="102" t="s">
        <v>605</v>
      </c>
      <c r="E15" s="14" t="s">
        <v>31</v>
      </c>
      <c r="F15" s="15">
        <v>44613</v>
      </c>
      <c r="G15" s="12" t="s">
        <v>628</v>
      </c>
      <c r="H15" s="12" t="s">
        <v>629</v>
      </c>
      <c r="I15" s="101" t="s">
        <v>580</v>
      </c>
      <c r="J15" s="16">
        <v>7567.4719999999998</v>
      </c>
      <c r="K15" s="16">
        <f t="shared" si="0"/>
        <v>9957.2000000000007</v>
      </c>
      <c r="L15" s="16">
        <f t="shared" si="1"/>
        <v>1244.6500000000001</v>
      </c>
      <c r="M15" s="16">
        <v>0</v>
      </c>
      <c r="N15" s="16">
        <v>506.24</v>
      </c>
      <c r="O15" s="16">
        <f t="shared" si="2"/>
        <v>227.02415999999999</v>
      </c>
      <c r="P15" s="108"/>
      <c r="Q15" s="108"/>
    </row>
    <row r="16" spans="1:17" ht="15.75" x14ac:dyDescent="0.25">
      <c r="A16" s="147">
        <v>9</v>
      </c>
      <c r="B16" s="147"/>
      <c r="C16" s="12" t="s">
        <v>630</v>
      </c>
      <c r="D16" s="102" t="s">
        <v>35</v>
      </c>
      <c r="E16" s="14" t="s">
        <v>31</v>
      </c>
      <c r="F16" s="15">
        <v>44613</v>
      </c>
      <c r="G16" s="12" t="s">
        <v>631</v>
      </c>
      <c r="H16" s="12" t="s">
        <v>632</v>
      </c>
      <c r="I16" s="101" t="s">
        <v>580</v>
      </c>
      <c r="J16" s="16">
        <v>7567.4719999999998</v>
      </c>
      <c r="K16" s="16">
        <f t="shared" si="0"/>
        <v>9957.2000000000007</v>
      </c>
      <c r="L16" s="16">
        <f t="shared" si="1"/>
        <v>1244.6500000000001</v>
      </c>
      <c r="M16" s="16">
        <v>0</v>
      </c>
      <c r="N16" s="16">
        <v>506.24</v>
      </c>
      <c r="O16" s="16">
        <f t="shared" si="2"/>
        <v>227.02415999999999</v>
      </c>
      <c r="P16" s="108"/>
      <c r="Q16" s="108"/>
    </row>
    <row r="17" spans="1:17" ht="15.75" x14ac:dyDescent="0.25">
      <c r="A17" s="147">
        <v>10</v>
      </c>
      <c r="B17" s="147"/>
      <c r="C17" s="12" t="s">
        <v>615</v>
      </c>
      <c r="D17" s="12" t="s">
        <v>607</v>
      </c>
      <c r="E17" s="14" t="s">
        <v>31</v>
      </c>
      <c r="F17" s="15">
        <v>43374</v>
      </c>
      <c r="G17" s="12" t="s">
        <v>616</v>
      </c>
      <c r="H17" s="12" t="s">
        <v>617</v>
      </c>
      <c r="I17" s="12" t="s">
        <v>618</v>
      </c>
      <c r="J17" s="16">
        <v>7567.4719999999998</v>
      </c>
      <c r="K17" s="16">
        <f t="shared" si="0"/>
        <v>9957.2000000000007</v>
      </c>
      <c r="L17" s="16">
        <f t="shared" si="1"/>
        <v>1244.6500000000001</v>
      </c>
      <c r="M17" s="16">
        <v>0</v>
      </c>
      <c r="N17" s="16">
        <v>506.24</v>
      </c>
      <c r="O17" s="16">
        <f t="shared" si="2"/>
        <v>227.02415999999999</v>
      </c>
      <c r="P17" s="108"/>
      <c r="Q17" s="108"/>
    </row>
    <row r="18" spans="1:17" ht="15.75" x14ac:dyDescent="0.25">
      <c r="A18" s="147">
        <v>11</v>
      </c>
      <c r="B18" s="147"/>
      <c r="C18" s="12" t="s">
        <v>606</v>
      </c>
      <c r="D18" s="12" t="s">
        <v>607</v>
      </c>
      <c r="E18" s="14" t="s">
        <v>31</v>
      </c>
      <c r="F18" s="15">
        <v>43752</v>
      </c>
      <c r="G18" s="12" t="s">
        <v>608</v>
      </c>
      <c r="H18" s="12" t="s">
        <v>609</v>
      </c>
      <c r="I18" s="12" t="s">
        <v>610</v>
      </c>
      <c r="J18" s="16">
        <v>7567.4719999999998</v>
      </c>
      <c r="K18" s="16">
        <f t="shared" si="0"/>
        <v>9957.2000000000007</v>
      </c>
      <c r="L18" s="16">
        <f t="shared" si="1"/>
        <v>1244.6500000000001</v>
      </c>
      <c r="M18" s="16">
        <v>0</v>
      </c>
      <c r="N18" s="16">
        <v>506.24</v>
      </c>
      <c r="O18" s="16">
        <f t="shared" si="2"/>
        <v>227.02415999999999</v>
      </c>
      <c r="P18" s="108"/>
      <c r="Q18" s="108"/>
    </row>
    <row r="19" spans="1:17" ht="15.75" x14ac:dyDescent="0.25">
      <c r="A19" s="147">
        <v>12</v>
      </c>
      <c r="B19" s="147"/>
      <c r="C19" s="12" t="s">
        <v>638</v>
      </c>
      <c r="D19" s="12" t="s">
        <v>639</v>
      </c>
      <c r="E19" s="14" t="s">
        <v>25</v>
      </c>
      <c r="F19" s="15">
        <v>44440</v>
      </c>
      <c r="G19" s="12" t="s">
        <v>640</v>
      </c>
      <c r="H19" s="12" t="s">
        <v>641</v>
      </c>
      <c r="I19" s="12" t="s">
        <v>642</v>
      </c>
      <c r="J19" s="16">
        <v>16154.674397000001</v>
      </c>
      <c r="K19" s="16">
        <f t="shared" si="0"/>
        <v>21256.150522368422</v>
      </c>
      <c r="L19" s="16">
        <f t="shared" si="1"/>
        <v>2657.0188152960527</v>
      </c>
      <c r="M19" s="16">
        <v>0</v>
      </c>
      <c r="N19" s="16">
        <v>1782.62</v>
      </c>
      <c r="O19" s="16">
        <f t="shared" si="2"/>
        <v>484.64023191000001</v>
      </c>
      <c r="P19" s="108"/>
      <c r="Q19" s="108"/>
    </row>
    <row r="20" spans="1:17" ht="15.75" x14ac:dyDescent="0.25">
      <c r="A20" s="147">
        <v>13</v>
      </c>
      <c r="B20" s="147"/>
      <c r="C20" s="12" t="s">
        <v>647</v>
      </c>
      <c r="D20" s="103" t="s">
        <v>648</v>
      </c>
      <c r="E20" s="14" t="s">
        <v>31</v>
      </c>
      <c r="F20" s="15">
        <v>44470</v>
      </c>
      <c r="G20" s="12" t="s">
        <v>464</v>
      </c>
      <c r="H20" s="12" t="s">
        <v>465</v>
      </c>
      <c r="I20" s="101" t="s">
        <v>580</v>
      </c>
      <c r="J20" s="16">
        <v>7567.4719999999998</v>
      </c>
      <c r="K20" s="16">
        <f t="shared" si="0"/>
        <v>9957.2000000000007</v>
      </c>
      <c r="L20" s="16">
        <f t="shared" si="1"/>
        <v>1244.6500000000001</v>
      </c>
      <c r="M20" s="16">
        <v>0</v>
      </c>
      <c r="N20" s="16">
        <v>506.24</v>
      </c>
      <c r="O20" s="16">
        <f t="shared" si="2"/>
        <v>227.02415999999999</v>
      </c>
      <c r="P20" s="108"/>
      <c r="Q20" s="108"/>
    </row>
    <row r="21" spans="1:17" ht="15.75" x14ac:dyDescent="0.25">
      <c r="A21" s="147">
        <v>14</v>
      </c>
      <c r="B21" s="147"/>
      <c r="C21" s="12" t="s">
        <v>636</v>
      </c>
      <c r="D21" s="12" t="s">
        <v>637</v>
      </c>
      <c r="E21" s="14" t="s">
        <v>31</v>
      </c>
      <c r="F21" s="15">
        <v>44470</v>
      </c>
      <c r="G21" s="12" t="s">
        <v>1048</v>
      </c>
      <c r="H21" s="12" t="s">
        <v>1047</v>
      </c>
      <c r="I21" s="101" t="s">
        <v>580</v>
      </c>
      <c r="J21" s="16">
        <v>7567.4719999999998</v>
      </c>
      <c r="K21" s="16">
        <f t="shared" si="0"/>
        <v>9957.2000000000007</v>
      </c>
      <c r="L21" s="16">
        <f t="shared" si="1"/>
        <v>1244.6500000000001</v>
      </c>
      <c r="M21" s="16">
        <v>0</v>
      </c>
      <c r="N21" s="16">
        <v>506.24</v>
      </c>
      <c r="O21" s="16">
        <f t="shared" si="2"/>
        <v>227.02415999999999</v>
      </c>
      <c r="P21" s="108"/>
      <c r="Q21" s="108"/>
    </row>
    <row r="22" spans="1:17" ht="15.75" x14ac:dyDescent="0.25">
      <c r="A22" s="147">
        <v>15</v>
      </c>
      <c r="B22" s="147"/>
      <c r="C22" s="12" t="s">
        <v>604</v>
      </c>
      <c r="D22" s="12" t="s">
        <v>605</v>
      </c>
      <c r="E22" s="14" t="s">
        <v>31</v>
      </c>
      <c r="F22" s="15">
        <v>44516</v>
      </c>
      <c r="G22" s="12" t="s">
        <v>1050</v>
      </c>
      <c r="H22" s="12" t="s">
        <v>1049</v>
      </c>
      <c r="I22" s="101" t="s">
        <v>580</v>
      </c>
      <c r="J22" s="16">
        <v>7567.4719999999998</v>
      </c>
      <c r="K22" s="16">
        <f t="shared" si="0"/>
        <v>9957.2000000000007</v>
      </c>
      <c r="L22" s="16">
        <f t="shared" si="1"/>
        <v>1244.6500000000001</v>
      </c>
      <c r="M22" s="16">
        <v>0</v>
      </c>
      <c r="N22" s="16">
        <v>506.24</v>
      </c>
      <c r="O22" s="16">
        <f t="shared" si="2"/>
        <v>227.02415999999999</v>
      </c>
      <c r="P22" s="108"/>
      <c r="Q22" s="108"/>
    </row>
    <row r="23" spans="1:17" ht="15.75" x14ac:dyDescent="0.25">
      <c r="A23" s="147">
        <v>16</v>
      </c>
      <c r="B23" s="147"/>
      <c r="C23" s="12" t="s">
        <v>576</v>
      </c>
      <c r="D23" s="12" t="s">
        <v>577</v>
      </c>
      <c r="E23" s="14" t="s">
        <v>31</v>
      </c>
      <c r="F23" s="15">
        <v>44501</v>
      </c>
      <c r="G23" s="12" t="s">
        <v>578</v>
      </c>
      <c r="H23" s="12" t="s">
        <v>579</v>
      </c>
      <c r="I23" s="101" t="s">
        <v>580</v>
      </c>
      <c r="J23" s="16">
        <v>7567.4719999999998</v>
      </c>
      <c r="K23" s="16">
        <f t="shared" ref="K23:K32" si="3">+J23/30.4*40</f>
        <v>9957.2000000000007</v>
      </c>
      <c r="L23" s="16">
        <f t="shared" ref="L23:L32" si="4">+J23/30.4*20*0.25</f>
        <v>1244.6500000000001</v>
      </c>
      <c r="M23" s="16">
        <v>0</v>
      </c>
      <c r="N23" s="16">
        <v>506.24</v>
      </c>
      <c r="O23" s="16">
        <f t="shared" ref="O23:O32" si="5">+J23*3%</f>
        <v>227.02415999999999</v>
      </c>
      <c r="P23" s="108"/>
      <c r="Q23" s="108"/>
    </row>
    <row r="24" spans="1:17" ht="15.75" x14ac:dyDescent="0.25">
      <c r="A24" s="147">
        <v>17</v>
      </c>
      <c r="B24" s="147"/>
      <c r="C24" s="12" t="s">
        <v>619</v>
      </c>
      <c r="D24" s="12" t="s">
        <v>607</v>
      </c>
      <c r="E24" s="14" t="s">
        <v>31</v>
      </c>
      <c r="F24" s="15">
        <v>44696</v>
      </c>
      <c r="G24" s="12" t="s">
        <v>620</v>
      </c>
      <c r="H24" s="12" t="s">
        <v>621</v>
      </c>
      <c r="I24" s="101" t="s">
        <v>580</v>
      </c>
      <c r="J24" s="16">
        <v>7567.4719999999998</v>
      </c>
      <c r="K24" s="16">
        <f>+J24/30.4*40</f>
        <v>9957.2000000000007</v>
      </c>
      <c r="L24" s="16">
        <f>+J24/30.4*20*0.25</f>
        <v>1244.6500000000001</v>
      </c>
      <c r="M24" s="16">
        <v>0</v>
      </c>
      <c r="N24" s="16">
        <v>506.24</v>
      </c>
      <c r="O24" s="16">
        <f>+J24*3%</f>
        <v>227.02415999999999</v>
      </c>
      <c r="P24" s="108"/>
      <c r="Q24" s="108"/>
    </row>
    <row r="25" spans="1:17" ht="14.45" customHeight="1" x14ac:dyDescent="0.25">
      <c r="A25" s="147">
        <v>18</v>
      </c>
      <c r="B25" s="147">
        <v>755</v>
      </c>
      <c r="C25" s="12" t="s">
        <v>643</v>
      </c>
      <c r="D25" s="12" t="s">
        <v>644</v>
      </c>
      <c r="E25" s="14" t="s">
        <v>31</v>
      </c>
      <c r="F25" s="15">
        <v>44728</v>
      </c>
      <c r="G25" s="12" t="s">
        <v>645</v>
      </c>
      <c r="H25" s="12" t="s">
        <v>646</v>
      </c>
      <c r="I25" s="101" t="s">
        <v>580</v>
      </c>
      <c r="J25" s="16">
        <v>7893.4673150000008</v>
      </c>
      <c r="K25" s="16">
        <f>+J25/30.4*40</f>
        <v>10386.141203947371</v>
      </c>
      <c r="L25" s="16">
        <f>+J25/30.4*20*0.25</f>
        <v>1298.2676504934213</v>
      </c>
      <c r="M25" s="16">
        <v>0</v>
      </c>
      <c r="N25" s="16">
        <v>541.70000000000005</v>
      </c>
      <c r="O25" s="16">
        <f>+J25*3%</f>
        <v>236.80401945000003</v>
      </c>
      <c r="P25" s="108"/>
      <c r="Q25" s="108"/>
    </row>
    <row r="26" spans="1:17" ht="14.45" customHeight="1" x14ac:dyDescent="0.25">
      <c r="A26" s="147">
        <v>19</v>
      </c>
      <c r="B26" s="147"/>
      <c r="C26" s="12" t="s">
        <v>931</v>
      </c>
      <c r="D26" s="12" t="s">
        <v>601</v>
      </c>
      <c r="E26" s="14" t="s">
        <v>31</v>
      </c>
      <c r="F26" s="15">
        <v>44835</v>
      </c>
      <c r="G26" s="12" t="s">
        <v>938</v>
      </c>
      <c r="H26" s="12" t="s">
        <v>937</v>
      </c>
      <c r="I26" s="101" t="s">
        <v>580</v>
      </c>
      <c r="J26" s="16">
        <v>7893.4673150000008</v>
      </c>
      <c r="K26" s="16">
        <f>+J26/30.4*40</f>
        <v>10386.141203947371</v>
      </c>
      <c r="L26" s="16">
        <f>+J26/30.4*20*0.25</f>
        <v>1298.2676504934213</v>
      </c>
      <c r="M26" s="16">
        <v>0</v>
      </c>
      <c r="N26" s="16">
        <v>541.70000000000005</v>
      </c>
      <c r="O26" s="16">
        <f>+J26*3%</f>
        <v>236.80401945000003</v>
      </c>
      <c r="P26" s="108"/>
      <c r="Q26" s="108"/>
    </row>
    <row r="27" spans="1:17" ht="14.45" customHeight="1" x14ac:dyDescent="0.25">
      <c r="A27" s="147">
        <v>20</v>
      </c>
      <c r="B27" s="147"/>
      <c r="C27" s="12" t="s">
        <v>946</v>
      </c>
      <c r="D27" s="12" t="s">
        <v>602</v>
      </c>
      <c r="E27" s="14" t="s">
        <v>31</v>
      </c>
      <c r="F27" s="15">
        <v>44958</v>
      </c>
      <c r="G27" s="12" t="s">
        <v>945</v>
      </c>
      <c r="H27" s="12" t="s">
        <v>944</v>
      </c>
      <c r="I27" s="12" t="s">
        <v>580</v>
      </c>
      <c r="J27" s="16">
        <v>7567.4719999999998</v>
      </c>
      <c r="K27" s="16">
        <f>+J27/30.4*40</f>
        <v>9957.2000000000007</v>
      </c>
      <c r="L27" s="16">
        <f>+J27/30.4*20*0.25</f>
        <v>1244.6500000000001</v>
      </c>
      <c r="M27" s="16">
        <v>0</v>
      </c>
      <c r="N27" s="16">
        <v>506.24</v>
      </c>
      <c r="O27" s="16">
        <f>+J27*3%</f>
        <v>227.02415999999999</v>
      </c>
      <c r="P27" s="108"/>
      <c r="Q27" s="108"/>
    </row>
    <row r="28" spans="1:17" ht="14.45" customHeight="1" x14ac:dyDescent="0.25">
      <c r="A28" s="147">
        <v>21</v>
      </c>
      <c r="B28" s="147"/>
      <c r="C28" s="12" t="s">
        <v>947</v>
      </c>
      <c r="D28" s="12" t="s">
        <v>603</v>
      </c>
      <c r="E28" s="14" t="s">
        <v>31</v>
      </c>
      <c r="F28" s="15">
        <v>44986</v>
      </c>
      <c r="G28" s="12" t="s">
        <v>949</v>
      </c>
      <c r="H28" s="12" t="s">
        <v>948</v>
      </c>
      <c r="I28" t="s">
        <v>580</v>
      </c>
      <c r="J28" s="16">
        <v>7567.4719999999998</v>
      </c>
      <c r="K28" s="16">
        <f>+J28/30.4*40</f>
        <v>9957.2000000000007</v>
      </c>
      <c r="L28" s="16">
        <f>+J28/30.4*20*0.25</f>
        <v>1244.6500000000001</v>
      </c>
      <c r="M28" s="16">
        <v>0</v>
      </c>
      <c r="N28" s="16">
        <v>506.24</v>
      </c>
      <c r="O28" s="16">
        <f>+J28*3%</f>
        <v>227.02415999999999</v>
      </c>
      <c r="P28" s="108"/>
      <c r="Q28" s="108"/>
    </row>
    <row r="29" spans="1:17" ht="15.75" x14ac:dyDescent="0.25">
      <c r="A29" s="147">
        <v>22</v>
      </c>
      <c r="B29" s="147"/>
      <c r="C29" s="12" t="s">
        <v>180</v>
      </c>
      <c r="D29" s="12" t="s">
        <v>600</v>
      </c>
      <c r="E29" s="14" t="s">
        <v>31</v>
      </c>
      <c r="F29" s="15"/>
      <c r="G29" s="12"/>
      <c r="H29" s="12"/>
      <c r="I29" s="12"/>
      <c r="J29" s="16">
        <v>7567.4719999999998</v>
      </c>
      <c r="K29" s="16">
        <f t="shared" si="3"/>
        <v>9957.2000000000007</v>
      </c>
      <c r="L29" s="16">
        <f t="shared" si="4"/>
        <v>1244.6500000000001</v>
      </c>
      <c r="M29" s="16">
        <v>0</v>
      </c>
      <c r="N29" s="16">
        <v>506.24</v>
      </c>
      <c r="O29" s="16">
        <f t="shared" si="5"/>
        <v>227.02415999999999</v>
      </c>
      <c r="P29" s="108"/>
      <c r="Q29" s="108"/>
    </row>
    <row r="30" spans="1:17" ht="15.75" x14ac:dyDescent="0.25">
      <c r="A30" s="147">
        <v>23</v>
      </c>
      <c r="B30" s="147"/>
      <c r="C30" s="12" t="s">
        <v>180</v>
      </c>
      <c r="D30" s="12" t="s">
        <v>633</v>
      </c>
      <c r="E30" s="14" t="s">
        <v>31</v>
      </c>
      <c r="F30" s="15"/>
      <c r="G30" s="12"/>
      <c r="H30" s="12"/>
      <c r="I30" s="12"/>
      <c r="J30" s="16">
        <v>7893.1384360000002</v>
      </c>
      <c r="K30" s="16">
        <f t="shared" si="3"/>
        <v>10385.708468421053</v>
      </c>
      <c r="L30" s="16">
        <f t="shared" si="4"/>
        <v>1298.2135585526316</v>
      </c>
      <c r="M30" s="16">
        <v>0</v>
      </c>
      <c r="N30" s="16">
        <v>541.70000000000005</v>
      </c>
      <c r="O30" s="16">
        <f t="shared" si="5"/>
        <v>236.79415308</v>
      </c>
      <c r="P30" s="108"/>
      <c r="Q30" s="108"/>
    </row>
    <row r="31" spans="1:17" ht="14.25" customHeight="1" x14ac:dyDescent="0.25">
      <c r="A31" s="147">
        <v>24</v>
      </c>
      <c r="B31" s="147"/>
      <c r="C31" s="12" t="s">
        <v>180</v>
      </c>
      <c r="D31" s="12" t="s">
        <v>634</v>
      </c>
      <c r="E31" s="14" t="s">
        <v>31</v>
      </c>
      <c r="F31" s="15"/>
      <c r="G31" s="12"/>
      <c r="H31" s="12"/>
      <c r="I31" s="12"/>
      <c r="J31" s="16">
        <v>7567.4719999999998</v>
      </c>
      <c r="K31" s="16">
        <f t="shared" si="3"/>
        <v>9957.2000000000007</v>
      </c>
      <c r="L31" s="16">
        <f t="shared" si="4"/>
        <v>1244.6500000000001</v>
      </c>
      <c r="M31" s="16">
        <v>0</v>
      </c>
      <c r="N31" s="16">
        <v>506.24</v>
      </c>
      <c r="O31" s="16">
        <f t="shared" si="5"/>
        <v>227.02415999999999</v>
      </c>
      <c r="P31" s="108"/>
      <c r="Q31" s="108"/>
    </row>
    <row r="32" spans="1:17" ht="15.75" x14ac:dyDescent="0.25">
      <c r="A32" s="147">
        <v>25</v>
      </c>
      <c r="B32" s="147"/>
      <c r="C32" s="12" t="s">
        <v>180</v>
      </c>
      <c r="D32" s="50" t="s">
        <v>635</v>
      </c>
      <c r="E32" s="14" t="s">
        <v>31</v>
      </c>
      <c r="F32" s="15"/>
      <c r="G32" s="12"/>
      <c r="H32" s="12"/>
      <c r="I32" s="12"/>
      <c r="J32" s="16">
        <v>7893.1384360000002</v>
      </c>
      <c r="K32" s="16">
        <f t="shared" si="3"/>
        <v>10385.708468421053</v>
      </c>
      <c r="L32" s="16">
        <f t="shared" si="4"/>
        <v>1298.2135585526316</v>
      </c>
      <c r="M32" s="16">
        <v>0</v>
      </c>
      <c r="N32" s="16">
        <v>541.70000000000005</v>
      </c>
      <c r="O32" s="16">
        <f t="shared" si="5"/>
        <v>236.79415308</v>
      </c>
      <c r="P32" s="108"/>
      <c r="Q32" s="108"/>
    </row>
    <row r="33" spans="1:15" ht="16.5" thickBo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6.5" thickBot="1" x14ac:dyDescent="0.3">
      <c r="A34" s="11"/>
      <c r="B34" s="11"/>
      <c r="C34" s="85" t="s">
        <v>803</v>
      </c>
      <c r="D34" s="88">
        <f>+K35*3%</f>
        <v>3038.6069803421055</v>
      </c>
      <c r="E34" s="88">
        <f>+L35*3%</f>
        <v>379.82587254276319</v>
      </c>
      <c r="F34" s="89">
        <f>+O35+D34+E34</f>
        <v>31130.528513604866</v>
      </c>
      <c r="G34" s="87"/>
      <c r="H34" s="203" t="s">
        <v>127</v>
      </c>
      <c r="I34" s="204"/>
      <c r="J34" s="19">
        <f>SUM(J23:J33)</f>
        <v>76978.043502</v>
      </c>
      <c r="K34" s="19">
        <v>0</v>
      </c>
      <c r="L34" s="19">
        <v>0</v>
      </c>
      <c r="M34" s="19">
        <f>SUM(M23:M33)</f>
        <v>0</v>
      </c>
      <c r="N34" s="19">
        <f>SUM(N23:N33)</f>
        <v>5204.2399999999989</v>
      </c>
      <c r="O34" s="19">
        <f>SUM(O23:O33)</f>
        <v>2309.3413050599997</v>
      </c>
    </row>
    <row r="35" spans="1:15" ht="16.5" thickBot="1" x14ac:dyDescent="0.3">
      <c r="A35" s="11"/>
      <c r="B35" s="11"/>
      <c r="C35" s="11"/>
      <c r="D35" s="11"/>
      <c r="E35" s="11"/>
      <c r="F35" s="11"/>
      <c r="G35" s="29"/>
      <c r="H35" s="203" t="s">
        <v>128</v>
      </c>
      <c r="I35" s="204"/>
      <c r="J35" s="20">
        <f>+J34*12</f>
        <v>923736.52202400006</v>
      </c>
      <c r="K35" s="20">
        <f>SUM(K23:K34)</f>
        <v>101286.89934473686</v>
      </c>
      <c r="L35" s="20">
        <f>SUM(L23:L34)</f>
        <v>12660.862418092107</v>
      </c>
      <c r="M35" s="20">
        <f>+M34*12</f>
        <v>0</v>
      </c>
      <c r="N35" s="20">
        <f>+N34*12</f>
        <v>62450.87999999999</v>
      </c>
      <c r="O35" s="20">
        <f>+O34*12</f>
        <v>27712.095660719999</v>
      </c>
    </row>
    <row r="36" spans="1:15" x14ac:dyDescent="0.25">
      <c r="L36" s="51"/>
      <c r="M36" s="23"/>
      <c r="N36" s="23"/>
      <c r="O36" s="23"/>
    </row>
  </sheetData>
  <mergeCells count="6">
    <mergeCell ref="H35:I35"/>
    <mergeCell ref="A1:O1"/>
    <mergeCell ref="A2:E2"/>
    <mergeCell ref="F2:J2"/>
    <mergeCell ref="A4:D4"/>
    <mergeCell ref="H34:I34"/>
  </mergeCells>
  <hyperlinks>
    <hyperlink ref="I9" r:id="rId1" xr:uid="{00000000-0004-0000-0900-000000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3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5B5BFF"/>
    <pageSetUpPr fitToPage="1"/>
  </sheetPr>
  <dimension ref="A1:Q52"/>
  <sheetViews>
    <sheetView view="pageBreakPreview" topLeftCell="I19" zoomScale="80" zoomScaleNormal="100" zoomScaleSheetLayoutView="80" workbookViewId="0">
      <selection activeCell="Q19" sqref="Q1:S1048576"/>
    </sheetView>
  </sheetViews>
  <sheetFormatPr baseColWidth="10" defaultRowHeight="15.75" x14ac:dyDescent="0.25"/>
  <cols>
    <col min="1" max="1" width="6.140625" style="11" customWidth="1"/>
    <col min="2" max="2" width="6.140625" style="11" hidden="1" customWidth="1"/>
    <col min="3" max="3" width="34.7109375" style="11" customWidth="1"/>
    <col min="4" max="4" width="36.7109375" style="11" customWidth="1"/>
    <col min="5" max="5" width="12.7109375" style="11" customWidth="1"/>
    <col min="6" max="6" width="16.5703125" style="11" customWidth="1"/>
    <col min="7" max="7" width="23.7109375" style="11" customWidth="1"/>
    <col min="8" max="8" width="20.140625" style="11" customWidth="1"/>
    <col min="9" max="9" width="29.28515625" style="11" customWidth="1"/>
    <col min="10" max="10" width="19.5703125" style="11" customWidth="1"/>
    <col min="11" max="11" width="17.5703125" style="11" customWidth="1"/>
    <col min="12" max="12" width="18.5703125" style="11" bestFit="1" customWidth="1"/>
    <col min="13" max="13" width="16.42578125" style="11" bestFit="1" customWidth="1"/>
    <col min="14" max="14" width="13.5703125" style="11" customWidth="1"/>
    <col min="15" max="15" width="17.85546875" style="11" customWidth="1"/>
    <col min="16" max="16" width="17.42578125" style="11" bestFit="1" customWidth="1"/>
    <col min="17" max="17" width="20.140625" style="112" bestFit="1" customWidth="1"/>
    <col min="18" max="16384" width="11.42578125" style="11"/>
  </cols>
  <sheetData>
    <row r="1" spans="1:17" ht="96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 ht="23.25" x14ac:dyDescent="0.35">
      <c r="A2" s="212" t="s">
        <v>804</v>
      </c>
      <c r="B2" s="213"/>
      <c r="C2" s="213"/>
      <c r="D2" s="213"/>
      <c r="E2" s="172" t="s">
        <v>805</v>
      </c>
      <c r="F2" s="208" t="s">
        <v>3</v>
      </c>
      <c r="G2" s="208"/>
      <c r="H2" s="208"/>
      <c r="I2" s="208"/>
      <c r="J2" s="172"/>
      <c r="K2" s="172"/>
      <c r="L2" s="172"/>
      <c r="M2" s="172"/>
      <c r="N2" s="126" t="s">
        <v>1051</v>
      </c>
      <c r="O2" s="172"/>
      <c r="P2" s="172"/>
    </row>
    <row r="3" spans="1:17" x14ac:dyDescent="0.25">
      <c r="A3" s="173" t="s">
        <v>806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7" x14ac:dyDescent="0.25">
      <c r="A4" s="226" t="s">
        <v>5</v>
      </c>
      <c r="B4" s="227"/>
      <c r="C4" s="227"/>
      <c r="D4" s="227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7" x14ac:dyDescent="0.25">
      <c r="A5" s="173"/>
      <c r="B5" s="174"/>
      <c r="C5" s="174"/>
      <c r="D5" s="174"/>
      <c r="E5" s="174"/>
      <c r="F5" s="175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7" ht="16.5" thickBot="1" x14ac:dyDescent="0.3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</row>
    <row r="7" spans="1:17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9" t="s">
        <v>14</v>
      </c>
      <c r="K7" s="148" t="s">
        <v>807</v>
      </c>
      <c r="L7" s="150" t="s">
        <v>18</v>
      </c>
      <c r="M7" s="149" t="s">
        <v>19</v>
      </c>
      <c r="N7" s="149" t="s">
        <v>20</v>
      </c>
      <c r="O7" s="151" t="s">
        <v>21</v>
      </c>
      <c r="P7" s="152" t="s">
        <v>22</v>
      </c>
      <c r="Q7" s="169"/>
    </row>
    <row r="8" spans="1:17" x14ac:dyDescent="0.25">
      <c r="A8" s="147">
        <v>1</v>
      </c>
      <c r="B8" s="147">
        <v>568</v>
      </c>
      <c r="C8" s="12" t="s">
        <v>808</v>
      </c>
      <c r="D8" s="12" t="s">
        <v>843</v>
      </c>
      <c r="E8" s="14" t="s">
        <v>25</v>
      </c>
      <c r="F8" s="15">
        <v>44440</v>
      </c>
      <c r="G8" s="12" t="s">
        <v>809</v>
      </c>
      <c r="H8" s="12" t="s">
        <v>810</v>
      </c>
      <c r="I8" s="12" t="s">
        <v>811</v>
      </c>
      <c r="J8" s="16">
        <v>24993.825499999999</v>
      </c>
      <c r="K8" s="16"/>
      <c r="L8" s="16">
        <f>+J8/30.4*40</f>
        <v>32886.612500000003</v>
      </c>
      <c r="M8" s="16">
        <f>+J8/30.4*20*0.25</f>
        <v>4110.8265625000004</v>
      </c>
      <c r="N8" s="16">
        <v>0</v>
      </c>
      <c r="O8" s="16">
        <v>1835.36</v>
      </c>
      <c r="P8" s="16">
        <f>+J8*3%</f>
        <v>749.81476499999997</v>
      </c>
      <c r="Q8" s="115"/>
    </row>
    <row r="9" spans="1:17" x14ac:dyDescent="0.25">
      <c r="A9" s="147">
        <v>2</v>
      </c>
      <c r="B9" s="147">
        <v>581</v>
      </c>
      <c r="C9" s="12" t="s">
        <v>812</v>
      </c>
      <c r="D9" s="12" t="s">
        <v>844</v>
      </c>
      <c r="E9" s="14" t="s">
        <v>25</v>
      </c>
      <c r="F9" s="15">
        <v>44440</v>
      </c>
      <c r="G9" s="12" t="s">
        <v>813</v>
      </c>
      <c r="H9" s="12" t="s">
        <v>814</v>
      </c>
      <c r="I9" s="12" t="s">
        <v>50</v>
      </c>
      <c r="J9" s="33">
        <v>20747.619599999998</v>
      </c>
      <c r="K9" s="33"/>
      <c r="L9" s="16">
        <f t="shared" ref="L9:L48" si="0">+J9/30.4*40</f>
        <v>27299.499473684209</v>
      </c>
      <c r="M9" s="16">
        <f t="shared" ref="M9:M48" si="1">+J9/30.4*20*0.25</f>
        <v>3412.4374342105261</v>
      </c>
      <c r="N9" s="16">
        <v>0</v>
      </c>
      <c r="O9" s="16">
        <v>2763.72</v>
      </c>
      <c r="P9" s="16">
        <f t="shared" ref="P9:P48" si="2">+J9*3%</f>
        <v>622.42858799999988</v>
      </c>
      <c r="Q9" s="115"/>
    </row>
    <row r="10" spans="1:17" x14ac:dyDescent="0.25">
      <c r="A10" s="147">
        <v>3</v>
      </c>
      <c r="B10" s="147">
        <v>619</v>
      </c>
      <c r="C10" s="12" t="s">
        <v>858</v>
      </c>
      <c r="D10" s="12" t="s">
        <v>815</v>
      </c>
      <c r="E10" s="14" t="s">
        <v>25</v>
      </c>
      <c r="F10" s="15">
        <v>44859</v>
      </c>
      <c r="G10" s="12" t="s">
        <v>914</v>
      </c>
      <c r="H10" s="12" t="s">
        <v>913</v>
      </c>
      <c r="I10" s="12" t="s">
        <v>50</v>
      </c>
      <c r="J10" s="16">
        <v>19668.88</v>
      </c>
      <c r="K10" s="16"/>
      <c r="L10" s="16">
        <f t="shared" si="0"/>
        <v>25880.105263157897</v>
      </c>
      <c r="M10" s="16">
        <f t="shared" si="1"/>
        <v>3235.0131578947371</v>
      </c>
      <c r="N10" s="16">
        <v>0</v>
      </c>
      <c r="O10" s="16">
        <v>2533.2600000000002</v>
      </c>
      <c r="P10" s="16">
        <f t="shared" si="2"/>
        <v>590.06640000000004</v>
      </c>
      <c r="Q10" s="115"/>
    </row>
    <row r="11" spans="1:17" x14ac:dyDescent="0.25">
      <c r="A11" s="147">
        <v>4</v>
      </c>
      <c r="B11" s="147"/>
      <c r="C11" s="12" t="s">
        <v>825</v>
      </c>
      <c r="D11" s="12" t="s">
        <v>845</v>
      </c>
      <c r="E11" s="14" t="s">
        <v>31</v>
      </c>
      <c r="F11" s="15">
        <v>44566</v>
      </c>
      <c r="G11" s="12" t="s">
        <v>879</v>
      </c>
      <c r="H11" s="12" t="s">
        <v>880</v>
      </c>
      <c r="I11" s="12" t="s">
        <v>50</v>
      </c>
      <c r="J11" s="16">
        <v>16521.2</v>
      </c>
      <c r="K11" s="16"/>
      <c r="L11" s="16">
        <f t="shared" si="0"/>
        <v>21738.42105263158</v>
      </c>
      <c r="M11" s="16">
        <f t="shared" si="1"/>
        <v>2717.3026315789475</v>
      </c>
      <c r="N11" s="16">
        <v>0</v>
      </c>
      <c r="O11" s="16">
        <v>1860.92</v>
      </c>
      <c r="P11" s="16">
        <f t="shared" si="2"/>
        <v>495.63600000000002</v>
      </c>
      <c r="Q11" s="115"/>
    </row>
    <row r="12" spans="1:17" x14ac:dyDescent="0.25">
      <c r="A12" s="147">
        <v>5</v>
      </c>
      <c r="B12" s="147"/>
      <c r="C12" s="12" t="s">
        <v>833</v>
      </c>
      <c r="D12" s="12" t="s">
        <v>846</v>
      </c>
      <c r="E12" s="14" t="s">
        <v>31</v>
      </c>
      <c r="F12" s="15">
        <v>44707</v>
      </c>
      <c r="G12" s="12" t="s">
        <v>898</v>
      </c>
      <c r="H12" s="12" t="s">
        <v>897</v>
      </c>
      <c r="I12" s="12" t="s">
        <v>50</v>
      </c>
      <c r="J12" s="16">
        <v>16521.2</v>
      </c>
      <c r="K12" s="16"/>
      <c r="L12" s="16">
        <f t="shared" si="0"/>
        <v>21738.42105263158</v>
      </c>
      <c r="M12" s="16">
        <f t="shared" si="1"/>
        <v>2717.3026315789475</v>
      </c>
      <c r="N12" s="16">
        <v>0</v>
      </c>
      <c r="O12" s="16">
        <v>1860.92</v>
      </c>
      <c r="P12" s="16">
        <f t="shared" si="2"/>
        <v>495.63600000000002</v>
      </c>
      <c r="Q12" s="115"/>
    </row>
    <row r="13" spans="1:17" x14ac:dyDescent="0.25">
      <c r="A13" s="147">
        <v>6</v>
      </c>
      <c r="B13" s="147"/>
      <c r="C13" s="12" t="s">
        <v>851</v>
      </c>
      <c r="D13" s="12" t="s">
        <v>848</v>
      </c>
      <c r="E13" s="14" t="s">
        <v>31</v>
      </c>
      <c r="F13" s="15">
        <v>44881</v>
      </c>
      <c r="G13" s="12" t="s">
        <v>853</v>
      </c>
      <c r="H13" s="12" t="s">
        <v>852</v>
      </c>
      <c r="I13" s="12" t="s">
        <v>50</v>
      </c>
      <c r="J13" s="16">
        <f>248.93*30.4</f>
        <v>7567.4719999999998</v>
      </c>
      <c r="K13" s="16"/>
      <c r="L13" s="16">
        <f t="shared" si="0"/>
        <v>9957.2000000000007</v>
      </c>
      <c r="M13" s="16">
        <f t="shared" si="1"/>
        <v>1244.6500000000001</v>
      </c>
      <c r="N13" s="16">
        <v>0</v>
      </c>
      <c r="O13" s="16">
        <v>506.24</v>
      </c>
      <c r="P13" s="16">
        <f t="shared" si="2"/>
        <v>227.02415999999999</v>
      </c>
      <c r="Q13" s="115"/>
    </row>
    <row r="14" spans="1:17" x14ac:dyDescent="0.25">
      <c r="A14" s="147">
        <v>7</v>
      </c>
      <c r="B14" s="147"/>
      <c r="C14" s="12" t="s">
        <v>816</v>
      </c>
      <c r="D14" s="12" t="s">
        <v>817</v>
      </c>
      <c r="E14" s="14" t="s">
        <v>31</v>
      </c>
      <c r="F14" s="15">
        <v>44440</v>
      </c>
      <c r="G14" s="12" t="s">
        <v>818</v>
      </c>
      <c r="H14" s="12" t="s">
        <v>819</v>
      </c>
      <c r="I14" s="12" t="s">
        <v>820</v>
      </c>
      <c r="J14" s="16">
        <v>16521.2</v>
      </c>
      <c r="K14" s="16"/>
      <c r="L14" s="16">
        <f t="shared" si="0"/>
        <v>21738.42105263158</v>
      </c>
      <c r="M14" s="16">
        <f t="shared" si="1"/>
        <v>2717.3026315789475</v>
      </c>
      <c r="N14" s="16">
        <v>0</v>
      </c>
      <c r="O14" s="16">
        <v>1860.92</v>
      </c>
      <c r="P14" s="16">
        <f t="shared" si="2"/>
        <v>495.63600000000002</v>
      </c>
      <c r="Q14" s="115"/>
    </row>
    <row r="15" spans="1:17" x14ac:dyDescent="0.25">
      <c r="A15" s="147">
        <v>8</v>
      </c>
      <c r="B15" s="147"/>
      <c r="C15" s="12" t="s">
        <v>821</v>
      </c>
      <c r="D15" s="12" t="s">
        <v>856</v>
      </c>
      <c r="E15" s="14" t="s">
        <v>31</v>
      </c>
      <c r="F15" s="15">
        <v>44621</v>
      </c>
      <c r="G15" s="12" t="s">
        <v>871</v>
      </c>
      <c r="H15" s="12" t="s">
        <v>872</v>
      </c>
      <c r="I15" s="12" t="s">
        <v>50</v>
      </c>
      <c r="J15" s="16">
        <v>16028.86</v>
      </c>
      <c r="K15" s="16"/>
      <c r="L15" s="16">
        <f t="shared" si="0"/>
        <v>21090.605263157893</v>
      </c>
      <c r="M15" s="16">
        <f t="shared" si="1"/>
        <v>2636.3256578947367</v>
      </c>
      <c r="N15" s="16">
        <v>0</v>
      </c>
      <c r="O15" s="16">
        <v>1755.8</v>
      </c>
      <c r="P15" s="16">
        <f t="shared" si="2"/>
        <v>480.86579999999998</v>
      </c>
      <c r="Q15" s="115"/>
    </row>
    <row r="16" spans="1:17" x14ac:dyDescent="0.25">
      <c r="A16" s="147">
        <v>9</v>
      </c>
      <c r="B16" s="147"/>
      <c r="C16" s="12" t="s">
        <v>822</v>
      </c>
      <c r="D16" s="12" t="s">
        <v>823</v>
      </c>
      <c r="E16" s="14" t="s">
        <v>31</v>
      </c>
      <c r="F16" s="15">
        <v>42005</v>
      </c>
      <c r="G16" s="12" t="s">
        <v>873</v>
      </c>
      <c r="H16" s="12" t="s">
        <v>874</v>
      </c>
      <c r="I16" s="12" t="s">
        <v>50</v>
      </c>
      <c r="J16" s="16">
        <v>10319.57</v>
      </c>
      <c r="K16" s="16"/>
      <c r="L16" s="16">
        <f t="shared" si="0"/>
        <v>13578.38157894737</v>
      </c>
      <c r="M16" s="16">
        <f t="shared" si="1"/>
        <v>1697.2976973684213</v>
      </c>
      <c r="N16" s="16">
        <v>0</v>
      </c>
      <c r="O16" s="16">
        <v>805.68</v>
      </c>
      <c r="P16" s="16">
        <f t="shared" si="2"/>
        <v>309.58709999999996</v>
      </c>
      <c r="Q16" s="115"/>
    </row>
    <row r="17" spans="1:17" x14ac:dyDescent="0.25">
      <c r="A17" s="147">
        <v>10</v>
      </c>
      <c r="B17" s="147"/>
      <c r="C17" s="12" t="s">
        <v>986</v>
      </c>
      <c r="D17" s="12" t="s">
        <v>823</v>
      </c>
      <c r="E17" s="14" t="s">
        <v>31</v>
      </c>
      <c r="F17" s="15">
        <v>45047</v>
      </c>
      <c r="G17" s="12" t="s">
        <v>987</v>
      </c>
      <c r="H17" s="12" t="s">
        <v>988</v>
      </c>
      <c r="I17" s="12" t="s">
        <v>50</v>
      </c>
      <c r="J17" s="16">
        <v>10319.57</v>
      </c>
      <c r="K17" s="16"/>
      <c r="L17" s="16">
        <f t="shared" si="0"/>
        <v>13578.38157894737</v>
      </c>
      <c r="M17" s="16">
        <f t="shared" si="1"/>
        <v>1697.2976973684213</v>
      </c>
      <c r="N17" s="16">
        <v>0</v>
      </c>
      <c r="O17" s="16">
        <v>805.68</v>
      </c>
      <c r="P17" s="16">
        <f t="shared" si="2"/>
        <v>309.58709999999996</v>
      </c>
      <c r="Q17" s="115"/>
    </row>
    <row r="18" spans="1:17" x14ac:dyDescent="0.25">
      <c r="A18" s="147">
        <v>11</v>
      </c>
      <c r="B18" s="147"/>
      <c r="C18" s="12" t="s">
        <v>831</v>
      </c>
      <c r="D18" s="12" t="s">
        <v>823</v>
      </c>
      <c r="E18" s="14" t="s">
        <v>31</v>
      </c>
      <c r="F18" s="15">
        <v>44571</v>
      </c>
      <c r="G18" s="12" t="s">
        <v>887</v>
      </c>
      <c r="H18" s="12" t="s">
        <v>888</v>
      </c>
      <c r="I18" s="12" t="s">
        <v>50</v>
      </c>
      <c r="J18" s="16">
        <v>10319.57</v>
      </c>
      <c r="K18" s="16"/>
      <c r="L18" s="16">
        <f t="shared" si="0"/>
        <v>13578.38157894737</v>
      </c>
      <c r="M18" s="16">
        <f t="shared" si="1"/>
        <v>1697.2976973684213</v>
      </c>
      <c r="N18" s="16">
        <v>0</v>
      </c>
      <c r="O18" s="16">
        <v>805.68</v>
      </c>
      <c r="P18" s="16">
        <f t="shared" si="2"/>
        <v>309.58709999999996</v>
      </c>
      <c r="Q18" s="115"/>
    </row>
    <row r="19" spans="1:17" x14ac:dyDescent="0.25">
      <c r="A19" s="147">
        <v>12</v>
      </c>
      <c r="B19" s="147"/>
      <c r="C19" s="12" t="s">
        <v>824</v>
      </c>
      <c r="D19" s="12" t="s">
        <v>823</v>
      </c>
      <c r="E19" s="14" t="s">
        <v>31</v>
      </c>
      <c r="F19" s="15">
        <v>44696</v>
      </c>
      <c r="G19" s="12" t="s">
        <v>900</v>
      </c>
      <c r="H19" s="12" t="s">
        <v>899</v>
      </c>
      <c r="I19" s="12" t="s">
        <v>50</v>
      </c>
      <c r="J19" s="16">
        <v>10319.57</v>
      </c>
      <c r="K19" s="16"/>
      <c r="L19" s="16">
        <f t="shared" si="0"/>
        <v>13578.38157894737</v>
      </c>
      <c r="M19" s="16">
        <f t="shared" si="1"/>
        <v>1697.2976973684213</v>
      </c>
      <c r="N19" s="16">
        <v>0</v>
      </c>
      <c r="O19" s="16">
        <v>805.68</v>
      </c>
      <c r="P19" s="16">
        <f t="shared" si="2"/>
        <v>309.58709999999996</v>
      </c>
      <c r="Q19" s="115"/>
    </row>
    <row r="20" spans="1:17" x14ac:dyDescent="0.25">
      <c r="A20" s="147">
        <v>13</v>
      </c>
      <c r="B20" s="147"/>
      <c r="C20" s="12" t="s">
        <v>827</v>
      </c>
      <c r="D20" s="12" t="s">
        <v>823</v>
      </c>
      <c r="E20" s="14" t="s">
        <v>31</v>
      </c>
      <c r="F20" s="15">
        <v>44746</v>
      </c>
      <c r="G20" s="12" t="s">
        <v>877</v>
      </c>
      <c r="H20" s="12" t="s">
        <v>878</v>
      </c>
      <c r="I20" s="12" t="s">
        <v>50</v>
      </c>
      <c r="J20" s="16">
        <v>10319.57</v>
      </c>
      <c r="K20" s="16"/>
      <c r="L20" s="16">
        <f t="shared" si="0"/>
        <v>13578.38157894737</v>
      </c>
      <c r="M20" s="16">
        <f t="shared" si="1"/>
        <v>1697.2976973684213</v>
      </c>
      <c r="N20" s="16">
        <v>0</v>
      </c>
      <c r="O20" s="16">
        <v>805.68</v>
      </c>
      <c r="P20" s="16">
        <f t="shared" si="2"/>
        <v>309.58709999999996</v>
      </c>
      <c r="Q20" s="115"/>
    </row>
    <row r="21" spans="1:17" x14ac:dyDescent="0.25">
      <c r="A21" s="147">
        <v>14</v>
      </c>
      <c r="B21" s="147"/>
      <c r="C21" s="12" t="s">
        <v>992</v>
      </c>
      <c r="D21" s="12" t="s">
        <v>823</v>
      </c>
      <c r="E21" s="14" t="s">
        <v>31</v>
      </c>
      <c r="F21" s="15">
        <v>45108</v>
      </c>
      <c r="G21" s="11" t="s">
        <v>993</v>
      </c>
      <c r="H21" s="12" t="s">
        <v>994</v>
      </c>
      <c r="I21" s="12" t="s">
        <v>50</v>
      </c>
      <c r="J21" s="16">
        <v>10319.57</v>
      </c>
      <c r="K21" s="16"/>
      <c r="L21" s="16">
        <f t="shared" si="0"/>
        <v>13578.38157894737</v>
      </c>
      <c r="M21" s="16">
        <f t="shared" si="1"/>
        <v>1697.2976973684213</v>
      </c>
      <c r="N21" s="16">
        <v>0</v>
      </c>
      <c r="O21" s="16">
        <v>805.68</v>
      </c>
      <c r="P21" s="16">
        <f t="shared" si="2"/>
        <v>309.58709999999996</v>
      </c>
      <c r="Q21" s="115"/>
    </row>
    <row r="22" spans="1:17" x14ac:dyDescent="0.25">
      <c r="A22" s="147">
        <v>15</v>
      </c>
      <c r="B22" s="147"/>
      <c r="C22" s="36" t="s">
        <v>859</v>
      </c>
      <c r="D22" s="12" t="s">
        <v>823</v>
      </c>
      <c r="E22" s="14" t="s">
        <v>31</v>
      </c>
      <c r="F22" s="38">
        <v>44862</v>
      </c>
      <c r="G22" s="36" t="s">
        <v>902</v>
      </c>
      <c r="H22" s="36" t="s">
        <v>901</v>
      </c>
      <c r="I22" s="12" t="s">
        <v>50</v>
      </c>
      <c r="J22" s="16">
        <v>10319.57</v>
      </c>
      <c r="K22" s="39"/>
      <c r="L22" s="16">
        <f t="shared" si="0"/>
        <v>13578.38157894737</v>
      </c>
      <c r="M22" s="16">
        <f t="shared" si="1"/>
        <v>1697.2976973684213</v>
      </c>
      <c r="N22" s="16">
        <v>0</v>
      </c>
      <c r="O22" s="16">
        <v>805.68</v>
      </c>
      <c r="P22" s="16">
        <f t="shared" si="2"/>
        <v>309.58709999999996</v>
      </c>
      <c r="Q22" s="115"/>
    </row>
    <row r="23" spans="1:17" x14ac:dyDescent="0.25">
      <c r="A23" s="147">
        <v>16</v>
      </c>
      <c r="B23" s="147"/>
      <c r="C23" s="12" t="s">
        <v>962</v>
      </c>
      <c r="D23" s="12" t="s">
        <v>823</v>
      </c>
      <c r="E23" s="14" t="s">
        <v>31</v>
      </c>
      <c r="F23" s="15">
        <v>45005</v>
      </c>
      <c r="G23" s="12" t="s">
        <v>964</v>
      </c>
      <c r="H23" s="12" t="s">
        <v>963</v>
      </c>
      <c r="I23" s="12" t="s">
        <v>50</v>
      </c>
      <c r="J23" s="16">
        <v>10319.57</v>
      </c>
      <c r="K23" s="16"/>
      <c r="L23" s="16">
        <f t="shared" si="0"/>
        <v>13578.38157894737</v>
      </c>
      <c r="M23" s="16">
        <f t="shared" si="1"/>
        <v>1697.2976973684213</v>
      </c>
      <c r="N23" s="16">
        <v>0</v>
      </c>
      <c r="O23" s="16">
        <v>805.68</v>
      </c>
      <c r="P23" s="16">
        <f t="shared" si="2"/>
        <v>309.58709999999996</v>
      </c>
      <c r="Q23" s="115"/>
    </row>
    <row r="24" spans="1:17" x14ac:dyDescent="0.25">
      <c r="A24" s="147">
        <v>17</v>
      </c>
      <c r="B24" s="147"/>
      <c r="C24" s="12" t="s">
        <v>860</v>
      </c>
      <c r="D24" s="12" t="s">
        <v>823</v>
      </c>
      <c r="E24" s="14" t="s">
        <v>31</v>
      </c>
      <c r="F24" s="15">
        <v>44865</v>
      </c>
      <c r="G24" s="12" t="s">
        <v>904</v>
      </c>
      <c r="H24" s="12" t="s">
        <v>903</v>
      </c>
      <c r="I24" s="12" t="s">
        <v>50</v>
      </c>
      <c r="J24" s="16">
        <v>10319.57</v>
      </c>
      <c r="K24" s="16"/>
      <c r="L24" s="16">
        <f t="shared" si="0"/>
        <v>13578.38157894737</v>
      </c>
      <c r="M24" s="16">
        <f t="shared" si="1"/>
        <v>1697.2976973684213</v>
      </c>
      <c r="N24" s="16">
        <v>0</v>
      </c>
      <c r="O24" s="16">
        <v>805.68</v>
      </c>
      <c r="P24" s="16">
        <f t="shared" si="2"/>
        <v>309.58709999999996</v>
      </c>
      <c r="Q24" s="115"/>
    </row>
    <row r="25" spans="1:17" ht="14.45" customHeight="1" x14ac:dyDescent="0.25">
      <c r="A25" s="147">
        <v>18</v>
      </c>
      <c r="B25" s="147"/>
      <c r="C25" s="12" t="s">
        <v>861</v>
      </c>
      <c r="D25" s="12" t="s">
        <v>823</v>
      </c>
      <c r="E25" s="14" t="s">
        <v>31</v>
      </c>
      <c r="F25" s="15">
        <v>44862</v>
      </c>
      <c r="G25" s="12" t="s">
        <v>906</v>
      </c>
      <c r="H25" s="12" t="s">
        <v>905</v>
      </c>
      <c r="I25" s="12" t="s">
        <v>50</v>
      </c>
      <c r="J25" s="16">
        <v>10319.57</v>
      </c>
      <c r="K25" s="16"/>
      <c r="L25" s="16">
        <f t="shared" si="0"/>
        <v>13578.38157894737</v>
      </c>
      <c r="M25" s="16">
        <f t="shared" si="1"/>
        <v>1697.2976973684213</v>
      </c>
      <c r="N25" s="16">
        <v>0</v>
      </c>
      <c r="O25" s="16">
        <v>805.68</v>
      </c>
      <c r="P25" s="16">
        <f t="shared" si="2"/>
        <v>309.58709999999996</v>
      </c>
      <c r="Q25" s="115"/>
    </row>
    <row r="26" spans="1:17" x14ac:dyDescent="0.25">
      <c r="A26" s="147">
        <v>19</v>
      </c>
      <c r="B26" s="147"/>
      <c r="C26" s="12" t="s">
        <v>995</v>
      </c>
      <c r="D26" s="12" t="s">
        <v>823</v>
      </c>
      <c r="E26" s="14" t="s">
        <v>31</v>
      </c>
      <c r="F26" s="15">
        <v>45108</v>
      </c>
      <c r="G26" s="12" t="s">
        <v>997</v>
      </c>
      <c r="H26" s="12" t="s">
        <v>996</v>
      </c>
      <c r="I26" s="12" t="s">
        <v>50</v>
      </c>
      <c r="J26" s="16">
        <v>10319.57</v>
      </c>
      <c r="K26" s="16"/>
      <c r="L26" s="16">
        <f t="shared" si="0"/>
        <v>13578.38157894737</v>
      </c>
      <c r="M26" s="16">
        <f t="shared" si="1"/>
        <v>1697.2976973684213</v>
      </c>
      <c r="N26" s="16">
        <v>0</v>
      </c>
      <c r="O26" s="16">
        <v>805.68</v>
      </c>
      <c r="P26" s="16">
        <f t="shared" si="2"/>
        <v>309.58709999999996</v>
      </c>
      <c r="Q26" s="115"/>
    </row>
    <row r="27" spans="1:17" x14ac:dyDescent="0.25">
      <c r="A27" s="147">
        <v>20</v>
      </c>
      <c r="B27" s="147"/>
      <c r="C27" s="12" t="s">
        <v>862</v>
      </c>
      <c r="D27" s="12" t="s">
        <v>823</v>
      </c>
      <c r="E27" s="14" t="s">
        <v>31</v>
      </c>
      <c r="F27" s="15">
        <v>44862</v>
      </c>
      <c r="G27" s="12" t="s">
        <v>908</v>
      </c>
      <c r="H27" s="12" t="s">
        <v>907</v>
      </c>
      <c r="I27" s="12" t="s">
        <v>50</v>
      </c>
      <c r="J27" s="16">
        <v>10319.57</v>
      </c>
      <c r="K27" s="16"/>
      <c r="L27" s="16">
        <f t="shared" si="0"/>
        <v>13578.38157894737</v>
      </c>
      <c r="M27" s="16">
        <f t="shared" si="1"/>
        <v>1697.2976973684213</v>
      </c>
      <c r="N27" s="16">
        <v>0</v>
      </c>
      <c r="O27" s="16">
        <v>805.68</v>
      </c>
      <c r="P27" s="16">
        <f t="shared" si="2"/>
        <v>309.58709999999996</v>
      </c>
      <c r="Q27" s="115"/>
    </row>
    <row r="28" spans="1:17" x14ac:dyDescent="0.25">
      <c r="A28" s="147">
        <v>21</v>
      </c>
      <c r="B28" s="147"/>
      <c r="C28" s="12" t="s">
        <v>839</v>
      </c>
      <c r="D28" s="12" t="s">
        <v>823</v>
      </c>
      <c r="E28" s="14" t="s">
        <v>31</v>
      </c>
      <c r="F28" s="15">
        <v>44524</v>
      </c>
      <c r="G28" s="12" t="s">
        <v>916</v>
      </c>
      <c r="H28" s="12" t="s">
        <v>915</v>
      </c>
      <c r="I28" s="12" t="s">
        <v>50</v>
      </c>
      <c r="J28" s="16">
        <v>10319.57</v>
      </c>
      <c r="K28" s="16"/>
      <c r="L28" s="16">
        <f t="shared" si="0"/>
        <v>13578.38157894737</v>
      </c>
      <c r="M28" s="16">
        <f t="shared" si="1"/>
        <v>1697.2976973684213</v>
      </c>
      <c r="N28" s="16">
        <v>0</v>
      </c>
      <c r="O28" s="16">
        <v>805.68</v>
      </c>
      <c r="P28" s="16">
        <f t="shared" si="2"/>
        <v>309.58709999999996</v>
      </c>
      <c r="Q28" s="115"/>
    </row>
    <row r="29" spans="1:17" x14ac:dyDescent="0.25">
      <c r="A29" s="147">
        <v>22</v>
      </c>
      <c r="B29" s="147"/>
      <c r="C29" s="12" t="s">
        <v>863</v>
      </c>
      <c r="D29" s="12" t="s">
        <v>823</v>
      </c>
      <c r="E29" s="14" t="s">
        <v>31</v>
      </c>
      <c r="F29" s="15">
        <v>44862</v>
      </c>
      <c r="G29" s="12" t="s">
        <v>910</v>
      </c>
      <c r="H29" s="12" t="s">
        <v>909</v>
      </c>
      <c r="I29" s="12" t="s">
        <v>50</v>
      </c>
      <c r="J29" s="16">
        <v>10319.57</v>
      </c>
      <c r="K29" s="16"/>
      <c r="L29" s="16">
        <f t="shared" si="0"/>
        <v>13578.38157894737</v>
      </c>
      <c r="M29" s="16">
        <f t="shared" si="1"/>
        <v>1697.2976973684213</v>
      </c>
      <c r="N29" s="16">
        <v>0</v>
      </c>
      <c r="O29" s="16">
        <v>805.68</v>
      </c>
      <c r="P29" s="16">
        <f t="shared" si="2"/>
        <v>309.58709999999996</v>
      </c>
      <c r="Q29" s="115"/>
    </row>
    <row r="30" spans="1:17" ht="14.45" customHeight="1" x14ac:dyDescent="0.25">
      <c r="A30" s="147">
        <v>23</v>
      </c>
      <c r="B30" s="147"/>
      <c r="C30" s="12" t="s">
        <v>826</v>
      </c>
      <c r="D30" s="12" t="s">
        <v>823</v>
      </c>
      <c r="E30" s="14" t="s">
        <v>31</v>
      </c>
      <c r="F30" s="15">
        <v>44565</v>
      </c>
      <c r="G30" s="12" t="s">
        <v>889</v>
      </c>
      <c r="H30" s="12" t="s">
        <v>890</v>
      </c>
      <c r="I30" s="12" t="s">
        <v>50</v>
      </c>
      <c r="J30" s="16">
        <v>10319.57</v>
      </c>
      <c r="K30" s="16"/>
      <c r="L30" s="16">
        <f t="shared" si="0"/>
        <v>13578.38157894737</v>
      </c>
      <c r="M30" s="16">
        <f t="shared" si="1"/>
        <v>1697.2976973684213</v>
      </c>
      <c r="N30" s="16">
        <v>0</v>
      </c>
      <c r="O30" s="16">
        <v>805.68</v>
      </c>
      <c r="P30" s="16">
        <f t="shared" si="2"/>
        <v>309.58709999999996</v>
      </c>
      <c r="Q30" s="115"/>
    </row>
    <row r="31" spans="1:17" x14ac:dyDescent="0.25">
      <c r="A31" s="147">
        <v>24</v>
      </c>
      <c r="B31" s="147"/>
      <c r="C31" s="12" t="s">
        <v>180</v>
      </c>
      <c r="D31" s="12" t="s">
        <v>847</v>
      </c>
      <c r="E31" s="14" t="s">
        <v>31</v>
      </c>
      <c r="F31" s="15"/>
      <c r="G31" s="12"/>
      <c r="H31" s="12"/>
      <c r="I31" s="12"/>
      <c r="J31" s="16">
        <v>12005.68</v>
      </c>
      <c r="K31" s="16"/>
      <c r="L31" s="16">
        <f t="shared" si="0"/>
        <v>15796.947368421053</v>
      </c>
      <c r="M31" s="16">
        <f t="shared" si="1"/>
        <v>1974.6184210526317</v>
      </c>
      <c r="N31" s="16">
        <v>0</v>
      </c>
      <c r="O31" s="16">
        <v>1034.04</v>
      </c>
      <c r="P31" s="16">
        <f t="shared" si="2"/>
        <v>360.17039999999997</v>
      </c>
      <c r="Q31" s="115"/>
    </row>
    <row r="32" spans="1:17" x14ac:dyDescent="0.25">
      <c r="A32" s="147">
        <v>25</v>
      </c>
      <c r="B32" s="147"/>
      <c r="C32" s="12" t="s">
        <v>854</v>
      </c>
      <c r="D32" s="12" t="s">
        <v>847</v>
      </c>
      <c r="E32" s="14" t="s">
        <v>31</v>
      </c>
      <c r="F32" s="15">
        <v>44321</v>
      </c>
      <c r="G32" s="12" t="s">
        <v>881</v>
      </c>
      <c r="H32" s="12" t="s">
        <v>882</v>
      </c>
      <c r="I32" s="12" t="s">
        <v>50</v>
      </c>
      <c r="J32" s="16">
        <v>12005.68</v>
      </c>
      <c r="K32" s="16"/>
      <c r="L32" s="16">
        <f t="shared" si="0"/>
        <v>15796.947368421053</v>
      </c>
      <c r="M32" s="16">
        <f t="shared" si="1"/>
        <v>1974.6184210526317</v>
      </c>
      <c r="N32" s="16">
        <v>0</v>
      </c>
      <c r="O32" s="16">
        <v>1034.04</v>
      </c>
      <c r="P32" s="16">
        <f t="shared" si="2"/>
        <v>360.17039999999997</v>
      </c>
      <c r="Q32" s="115"/>
    </row>
    <row r="33" spans="1:17" x14ac:dyDescent="0.25">
      <c r="A33" s="147">
        <v>26</v>
      </c>
      <c r="B33" s="147"/>
      <c r="C33" s="12" t="s">
        <v>829</v>
      </c>
      <c r="D33" s="12" t="s">
        <v>847</v>
      </c>
      <c r="E33" s="14" t="s">
        <v>31</v>
      </c>
      <c r="F33" s="15">
        <v>44249</v>
      </c>
      <c r="G33" s="12" t="s">
        <v>883</v>
      </c>
      <c r="H33" s="12" t="s">
        <v>884</v>
      </c>
      <c r="I33" s="12" t="s">
        <v>50</v>
      </c>
      <c r="J33" s="16">
        <v>12005.68</v>
      </c>
      <c r="K33" s="16"/>
      <c r="L33" s="16">
        <f t="shared" si="0"/>
        <v>15796.947368421053</v>
      </c>
      <c r="M33" s="16">
        <f t="shared" si="1"/>
        <v>1974.6184210526317</v>
      </c>
      <c r="N33" s="16">
        <v>0</v>
      </c>
      <c r="O33" s="16">
        <v>1034.04</v>
      </c>
      <c r="P33" s="16">
        <f t="shared" si="2"/>
        <v>360.17039999999997</v>
      </c>
      <c r="Q33" s="115"/>
    </row>
    <row r="34" spans="1:17" x14ac:dyDescent="0.25">
      <c r="A34" s="147">
        <v>27</v>
      </c>
      <c r="B34" s="147"/>
      <c r="C34" s="12" t="s">
        <v>989</v>
      </c>
      <c r="D34" s="12" t="s">
        <v>847</v>
      </c>
      <c r="E34" s="14" t="s">
        <v>31</v>
      </c>
      <c r="F34" s="15">
        <v>45047</v>
      </c>
      <c r="G34" s="12" t="s">
        <v>990</v>
      </c>
      <c r="H34" s="12" t="s">
        <v>991</v>
      </c>
      <c r="I34" s="12" t="s">
        <v>50</v>
      </c>
      <c r="J34" s="16">
        <v>12005.68</v>
      </c>
      <c r="K34" s="16"/>
      <c r="L34" s="16">
        <f t="shared" si="0"/>
        <v>15796.947368421053</v>
      </c>
      <c r="M34" s="16">
        <f t="shared" si="1"/>
        <v>1974.6184210526317</v>
      </c>
      <c r="N34" s="16">
        <v>0</v>
      </c>
      <c r="O34" s="16">
        <v>1034.04</v>
      </c>
      <c r="P34" s="16">
        <f t="shared" si="2"/>
        <v>360.17039999999997</v>
      </c>
      <c r="Q34" s="115"/>
    </row>
    <row r="35" spans="1:17" x14ac:dyDescent="0.25">
      <c r="A35" s="147">
        <v>28</v>
      </c>
      <c r="B35" s="147"/>
      <c r="C35" s="12" t="s">
        <v>834</v>
      </c>
      <c r="D35" s="12" t="s">
        <v>847</v>
      </c>
      <c r="E35" s="14" t="s">
        <v>31</v>
      </c>
      <c r="F35" s="15">
        <v>44446</v>
      </c>
      <c r="G35" s="12" t="s">
        <v>885</v>
      </c>
      <c r="H35" s="12" t="s">
        <v>886</v>
      </c>
      <c r="I35" s="12" t="s">
        <v>50</v>
      </c>
      <c r="J35" s="16">
        <v>12005.68</v>
      </c>
      <c r="K35" s="16">
        <v>13788</v>
      </c>
      <c r="L35" s="16">
        <f t="shared" si="0"/>
        <v>15796.947368421053</v>
      </c>
      <c r="M35" s="16">
        <f t="shared" si="1"/>
        <v>1974.6184210526317</v>
      </c>
      <c r="N35" s="16">
        <v>0</v>
      </c>
      <c r="O35" s="16">
        <v>1920.75</v>
      </c>
      <c r="P35" s="16">
        <f t="shared" si="2"/>
        <v>360.17039999999997</v>
      </c>
      <c r="Q35" s="115"/>
    </row>
    <row r="36" spans="1:17" x14ac:dyDescent="0.25">
      <c r="A36" s="147">
        <v>29</v>
      </c>
      <c r="B36" s="147"/>
      <c r="C36" s="12" t="s">
        <v>928</v>
      </c>
      <c r="D36" s="12" t="s">
        <v>847</v>
      </c>
      <c r="E36" s="14" t="s">
        <v>31</v>
      </c>
      <c r="F36" s="15">
        <v>44910</v>
      </c>
      <c r="G36" s="12" t="s">
        <v>930</v>
      </c>
      <c r="H36" s="12" t="s">
        <v>929</v>
      </c>
      <c r="I36" s="12" t="s">
        <v>50</v>
      </c>
      <c r="J36" s="16">
        <v>12005.68</v>
      </c>
      <c r="K36" s="16"/>
      <c r="L36" s="16">
        <f>+J36/30.4*40</f>
        <v>15796.947368421053</v>
      </c>
      <c r="M36" s="16">
        <f>+J36/30.4*20*0.25</f>
        <v>1974.6184210526317</v>
      </c>
      <c r="N36" s="16">
        <v>0</v>
      </c>
      <c r="O36" s="16">
        <v>1034.04</v>
      </c>
      <c r="P36" s="16">
        <f>+J36*3%</f>
        <v>360.17039999999997</v>
      </c>
      <c r="Q36" s="115"/>
    </row>
    <row r="37" spans="1:17" x14ac:dyDescent="0.25">
      <c r="A37" s="147">
        <v>30</v>
      </c>
      <c r="B37" s="147"/>
      <c r="C37" s="12" t="s">
        <v>832</v>
      </c>
      <c r="D37" s="12" t="s">
        <v>847</v>
      </c>
      <c r="E37" s="14" t="s">
        <v>31</v>
      </c>
      <c r="F37" s="15">
        <v>44565</v>
      </c>
      <c r="G37" s="12" t="s">
        <v>891</v>
      </c>
      <c r="H37" s="12" t="s">
        <v>892</v>
      </c>
      <c r="I37" s="12" t="s">
        <v>50</v>
      </c>
      <c r="J37" s="16">
        <v>12005.68</v>
      </c>
      <c r="K37" s="16"/>
      <c r="L37" s="16">
        <f t="shared" si="0"/>
        <v>15796.947368421053</v>
      </c>
      <c r="M37" s="16">
        <f t="shared" si="1"/>
        <v>1974.6184210526317</v>
      </c>
      <c r="N37" s="16">
        <v>0</v>
      </c>
      <c r="O37" s="16">
        <v>1034.04</v>
      </c>
      <c r="P37" s="16">
        <f t="shared" si="2"/>
        <v>360.17039999999997</v>
      </c>
      <c r="Q37" s="115"/>
    </row>
    <row r="38" spans="1:17" x14ac:dyDescent="0.25">
      <c r="A38" s="147">
        <v>31</v>
      </c>
      <c r="B38" s="147"/>
      <c r="C38" s="12" t="s">
        <v>1003</v>
      </c>
      <c r="D38" s="12" t="s">
        <v>847</v>
      </c>
      <c r="E38" s="14" t="s">
        <v>31</v>
      </c>
      <c r="F38" s="15">
        <v>45159</v>
      </c>
      <c r="G38" s="12" t="s">
        <v>1004</v>
      </c>
      <c r="H38" s="12" t="s">
        <v>1005</v>
      </c>
      <c r="I38" s="12" t="s">
        <v>50</v>
      </c>
      <c r="J38" s="16">
        <v>12005.68</v>
      </c>
      <c r="K38" s="16"/>
      <c r="L38" s="16">
        <f t="shared" si="0"/>
        <v>15796.947368421053</v>
      </c>
      <c r="M38" s="16">
        <f t="shared" si="1"/>
        <v>1974.6184210526317</v>
      </c>
      <c r="N38" s="16">
        <v>0</v>
      </c>
      <c r="O38" s="16">
        <v>1034.04</v>
      </c>
      <c r="P38" s="16">
        <f t="shared" si="2"/>
        <v>360.17039999999997</v>
      </c>
      <c r="Q38" s="115"/>
    </row>
    <row r="39" spans="1:17" x14ac:dyDescent="0.25">
      <c r="A39" s="147">
        <v>32</v>
      </c>
      <c r="B39" s="147"/>
      <c r="C39" s="12" t="s">
        <v>855</v>
      </c>
      <c r="D39" s="12" t="s">
        <v>847</v>
      </c>
      <c r="E39" s="14" t="s">
        <v>31</v>
      </c>
      <c r="F39" s="15">
        <v>44275</v>
      </c>
      <c r="G39" s="12" t="s">
        <v>875</v>
      </c>
      <c r="H39" s="12" t="s">
        <v>876</v>
      </c>
      <c r="I39" s="12" t="s">
        <v>50</v>
      </c>
      <c r="J39" s="16">
        <v>12005.68</v>
      </c>
      <c r="K39" s="16"/>
      <c r="L39" s="16">
        <f t="shared" si="0"/>
        <v>15796.947368421053</v>
      </c>
      <c r="M39" s="16">
        <f t="shared" si="1"/>
        <v>1974.6184210526317</v>
      </c>
      <c r="N39" s="16">
        <v>0</v>
      </c>
      <c r="O39" s="16">
        <v>1034.04</v>
      </c>
      <c r="P39" s="16">
        <f t="shared" si="2"/>
        <v>360.17039999999997</v>
      </c>
      <c r="Q39" s="115"/>
    </row>
    <row r="40" spans="1:17" x14ac:dyDescent="0.25">
      <c r="A40" s="147">
        <v>33</v>
      </c>
      <c r="B40" s="147"/>
      <c r="C40" s="12" t="s">
        <v>180</v>
      </c>
      <c r="D40" s="12" t="s">
        <v>847</v>
      </c>
      <c r="E40" s="14" t="s">
        <v>31</v>
      </c>
      <c r="F40" s="15"/>
      <c r="G40" s="12"/>
      <c r="H40" s="12"/>
      <c r="I40" s="12"/>
      <c r="J40" s="16">
        <v>12005.68</v>
      </c>
      <c r="K40" s="16"/>
      <c r="L40" s="16">
        <f t="shared" si="0"/>
        <v>15796.947368421053</v>
      </c>
      <c r="M40" s="16">
        <f t="shared" si="1"/>
        <v>1974.6184210526317</v>
      </c>
      <c r="N40" s="16">
        <v>0</v>
      </c>
      <c r="O40" s="16">
        <v>1034.04</v>
      </c>
      <c r="P40" s="16">
        <f t="shared" si="2"/>
        <v>360.17039999999997</v>
      </c>
      <c r="Q40" s="115"/>
    </row>
    <row r="41" spans="1:17" x14ac:dyDescent="0.25">
      <c r="A41" s="147">
        <v>34</v>
      </c>
      <c r="B41" s="147"/>
      <c r="C41" s="12" t="s">
        <v>959</v>
      </c>
      <c r="D41" s="12" t="s">
        <v>847</v>
      </c>
      <c r="E41" s="14" t="s">
        <v>31</v>
      </c>
      <c r="F41" s="15">
        <v>44993</v>
      </c>
      <c r="G41" s="12" t="s">
        <v>961</v>
      </c>
      <c r="H41" s="12" t="s">
        <v>960</v>
      </c>
      <c r="I41" s="12" t="s">
        <v>50</v>
      </c>
      <c r="J41" s="16">
        <v>12005.68</v>
      </c>
      <c r="K41" s="16"/>
      <c r="L41" s="16">
        <f t="shared" si="0"/>
        <v>15796.947368421053</v>
      </c>
      <c r="M41" s="16">
        <f t="shared" si="1"/>
        <v>1974.6184210526317</v>
      </c>
      <c r="N41" s="16">
        <v>0</v>
      </c>
      <c r="O41" s="16">
        <v>1034.04</v>
      </c>
      <c r="P41" s="16">
        <f t="shared" si="2"/>
        <v>360.17039999999997</v>
      </c>
      <c r="Q41" s="115"/>
    </row>
    <row r="42" spans="1:17" x14ac:dyDescent="0.25">
      <c r="A42" s="147">
        <v>35</v>
      </c>
      <c r="B42" s="147"/>
      <c r="C42" s="12" t="s">
        <v>965</v>
      </c>
      <c r="D42" s="12" t="s">
        <v>847</v>
      </c>
      <c r="E42" s="14" t="s">
        <v>31</v>
      </c>
      <c r="F42" s="15">
        <v>45017</v>
      </c>
      <c r="G42" s="11" t="s">
        <v>967</v>
      </c>
      <c r="H42" s="12" t="s">
        <v>966</v>
      </c>
      <c r="I42" s="12" t="s">
        <v>50</v>
      </c>
      <c r="J42" s="16">
        <v>12005.68</v>
      </c>
      <c r="K42" s="16"/>
      <c r="L42" s="16">
        <f t="shared" si="0"/>
        <v>15796.947368421053</v>
      </c>
      <c r="M42" s="16">
        <f t="shared" si="1"/>
        <v>1974.6184210526317</v>
      </c>
      <c r="N42" s="16">
        <v>0</v>
      </c>
      <c r="O42" s="16">
        <v>1034.04</v>
      </c>
      <c r="P42" s="16">
        <f t="shared" si="2"/>
        <v>360.17039999999997</v>
      </c>
      <c r="Q42" s="115"/>
    </row>
    <row r="43" spans="1:17" x14ac:dyDescent="0.25">
      <c r="A43" s="147">
        <v>36</v>
      </c>
      <c r="B43" s="147"/>
      <c r="C43" s="12" t="s">
        <v>828</v>
      </c>
      <c r="D43" s="12" t="s">
        <v>847</v>
      </c>
      <c r="E43" s="14" t="s">
        <v>31</v>
      </c>
      <c r="F43" s="15">
        <v>44671</v>
      </c>
      <c r="G43" s="12" t="s">
        <v>894</v>
      </c>
      <c r="H43" s="12" t="s">
        <v>893</v>
      </c>
      <c r="I43" s="12" t="s">
        <v>50</v>
      </c>
      <c r="J43" s="16">
        <v>12005.68</v>
      </c>
      <c r="K43" s="16"/>
      <c r="L43" s="16">
        <f t="shared" si="0"/>
        <v>15796.947368421053</v>
      </c>
      <c r="M43" s="16">
        <f t="shared" si="1"/>
        <v>1974.6184210526317</v>
      </c>
      <c r="N43" s="16">
        <v>0</v>
      </c>
      <c r="O43" s="16">
        <v>1034.04</v>
      </c>
      <c r="P43" s="16">
        <f t="shared" si="2"/>
        <v>360.17039999999997</v>
      </c>
      <c r="Q43" s="115"/>
    </row>
    <row r="44" spans="1:17" x14ac:dyDescent="0.25">
      <c r="A44" s="147">
        <v>37</v>
      </c>
      <c r="B44" s="147"/>
      <c r="C44" s="12" t="s">
        <v>830</v>
      </c>
      <c r="D44" s="12" t="s">
        <v>847</v>
      </c>
      <c r="E44" s="14" t="s">
        <v>31</v>
      </c>
      <c r="F44" s="15">
        <v>44697</v>
      </c>
      <c r="G44" s="12" t="s">
        <v>896</v>
      </c>
      <c r="H44" s="12" t="s">
        <v>895</v>
      </c>
      <c r="I44" s="12" t="s">
        <v>50</v>
      </c>
      <c r="J44" s="16">
        <v>12005.68</v>
      </c>
      <c r="K44" s="16"/>
      <c r="L44" s="16">
        <f t="shared" si="0"/>
        <v>15796.947368421053</v>
      </c>
      <c r="M44" s="16">
        <f t="shared" si="1"/>
        <v>1974.6184210526317</v>
      </c>
      <c r="N44" s="16">
        <v>0</v>
      </c>
      <c r="O44" s="16">
        <v>1034.04</v>
      </c>
      <c r="P44" s="16">
        <f t="shared" si="2"/>
        <v>360.17039999999997</v>
      </c>
      <c r="Q44" s="115"/>
    </row>
    <row r="45" spans="1:17" x14ac:dyDescent="0.25">
      <c r="A45" s="147">
        <v>38</v>
      </c>
      <c r="B45" s="147"/>
      <c r="C45" s="12" t="s">
        <v>1006</v>
      </c>
      <c r="D45" s="12" t="s">
        <v>847</v>
      </c>
      <c r="E45" s="14" t="s">
        <v>31</v>
      </c>
      <c r="F45" s="15">
        <v>45173</v>
      </c>
      <c r="G45" s="12" t="s">
        <v>1007</v>
      </c>
      <c r="H45" s="12" t="s">
        <v>1008</v>
      </c>
      <c r="I45" s="12" t="s">
        <v>50</v>
      </c>
      <c r="J45" s="16">
        <v>12005.68</v>
      </c>
      <c r="K45" s="16"/>
      <c r="L45" s="16">
        <f t="shared" si="0"/>
        <v>15796.947368421053</v>
      </c>
      <c r="M45" s="16">
        <f t="shared" si="1"/>
        <v>1974.6184210526317</v>
      </c>
      <c r="N45" s="16">
        <v>0</v>
      </c>
      <c r="O45" s="16">
        <v>1034.04</v>
      </c>
      <c r="P45" s="16">
        <f t="shared" si="2"/>
        <v>360.17039999999997</v>
      </c>
      <c r="Q45" s="115"/>
    </row>
    <row r="46" spans="1:17" x14ac:dyDescent="0.25">
      <c r="A46" s="147">
        <v>39</v>
      </c>
      <c r="B46" s="147"/>
      <c r="C46" s="12" t="s">
        <v>857</v>
      </c>
      <c r="D46" s="12" t="s">
        <v>847</v>
      </c>
      <c r="E46" s="14" t="s">
        <v>31</v>
      </c>
      <c r="F46" s="15">
        <v>44835</v>
      </c>
      <c r="G46" s="12" t="s">
        <v>912</v>
      </c>
      <c r="H46" s="12" t="s">
        <v>911</v>
      </c>
      <c r="I46" s="12" t="s">
        <v>50</v>
      </c>
      <c r="J46" s="16">
        <v>12005.68</v>
      </c>
      <c r="K46" s="16"/>
      <c r="L46" s="16">
        <f t="shared" si="0"/>
        <v>15796.947368421053</v>
      </c>
      <c r="M46" s="16">
        <f t="shared" si="1"/>
        <v>1974.6184210526317</v>
      </c>
      <c r="N46" s="16">
        <v>0</v>
      </c>
      <c r="O46" s="16">
        <v>1034.04</v>
      </c>
      <c r="P46" s="16">
        <f t="shared" si="2"/>
        <v>360.17039999999997</v>
      </c>
      <c r="Q46" s="115"/>
    </row>
    <row r="47" spans="1:17" x14ac:dyDescent="0.25">
      <c r="A47" s="147">
        <v>40</v>
      </c>
      <c r="B47" s="147"/>
      <c r="C47" s="12" t="s">
        <v>1009</v>
      </c>
      <c r="D47" s="12" t="s">
        <v>847</v>
      </c>
      <c r="E47" s="14" t="s">
        <v>31</v>
      </c>
      <c r="F47" s="15">
        <v>45170</v>
      </c>
      <c r="G47" s="12" t="s">
        <v>1010</v>
      </c>
      <c r="H47" s="12" t="s">
        <v>1011</v>
      </c>
      <c r="I47" s="12" t="s">
        <v>50</v>
      </c>
      <c r="J47" s="16">
        <v>12005.68</v>
      </c>
      <c r="K47" s="16"/>
      <c r="L47" s="16">
        <f t="shared" si="0"/>
        <v>15796.947368421053</v>
      </c>
      <c r="M47" s="16">
        <f t="shared" si="1"/>
        <v>1974.6184210526317</v>
      </c>
      <c r="N47" s="16">
        <v>0</v>
      </c>
      <c r="O47" s="16">
        <v>1034.04</v>
      </c>
      <c r="P47" s="16">
        <f t="shared" si="2"/>
        <v>360.17039999999997</v>
      </c>
      <c r="Q47" s="115"/>
    </row>
    <row r="48" spans="1:17" x14ac:dyDescent="0.25">
      <c r="A48" s="147">
        <v>41</v>
      </c>
      <c r="B48" s="147"/>
      <c r="C48" s="12" t="s">
        <v>180</v>
      </c>
      <c r="D48" s="12" t="s">
        <v>847</v>
      </c>
      <c r="E48" s="14" t="s">
        <v>31</v>
      </c>
      <c r="F48" s="15"/>
      <c r="G48" s="12"/>
      <c r="H48" s="12"/>
      <c r="I48" s="12"/>
      <c r="J48" s="16">
        <v>12005.68</v>
      </c>
      <c r="K48" s="16"/>
      <c r="L48" s="16">
        <f t="shared" si="0"/>
        <v>15796.947368421053</v>
      </c>
      <c r="M48" s="16">
        <f t="shared" si="1"/>
        <v>1974.6184210526317</v>
      </c>
      <c r="N48" s="16">
        <v>0</v>
      </c>
      <c r="O48" s="16">
        <v>1034.04</v>
      </c>
      <c r="P48" s="16">
        <f t="shared" si="2"/>
        <v>360.17039999999997</v>
      </c>
      <c r="Q48" s="115"/>
    </row>
    <row r="49" spans="1:17" x14ac:dyDescent="0.25">
      <c r="A49" s="26"/>
      <c r="B49" s="26"/>
      <c r="E49" s="26"/>
      <c r="F49" s="27"/>
      <c r="J49" s="28"/>
      <c r="K49" s="28"/>
      <c r="L49" s="28"/>
      <c r="M49" s="28"/>
      <c r="N49" s="28"/>
      <c r="O49" s="28"/>
      <c r="P49" s="28"/>
      <c r="Q49" s="115"/>
    </row>
    <row r="50" spans="1:17" ht="16.5" thickBot="1" x14ac:dyDescent="0.3">
      <c r="E50" s="26"/>
      <c r="F50" s="27"/>
      <c r="J50" s="94"/>
      <c r="K50" s="94"/>
      <c r="L50" s="94"/>
      <c r="M50" s="94"/>
      <c r="N50" s="94"/>
      <c r="O50" s="94"/>
      <c r="P50" s="94"/>
      <c r="Q50" s="118"/>
    </row>
    <row r="51" spans="1:17" ht="16.5" thickBot="1" x14ac:dyDescent="0.3">
      <c r="C51" s="79" t="s">
        <v>867</v>
      </c>
      <c r="D51" s="97">
        <f>+L52*3%</f>
        <v>20110.501859210512</v>
      </c>
      <c r="E51" s="98">
        <f>+M52*3%</f>
        <v>2513.812732401314</v>
      </c>
      <c r="F51" s="96">
        <f>+P52+D51+E51</f>
        <v>206032.09154761158</v>
      </c>
      <c r="G51" s="29"/>
      <c r="H51" s="203" t="s">
        <v>127</v>
      </c>
      <c r="I51" s="204"/>
      <c r="J51" s="41">
        <f>SUM(J8:J50)</f>
        <v>509466.04709999997</v>
      </c>
      <c r="K51" s="20">
        <f>SUM(K8:K50)</f>
        <v>13788</v>
      </c>
      <c r="L51" s="20">
        <v>0</v>
      </c>
      <c r="M51" s="20">
        <v>0</v>
      </c>
      <c r="N51" s="20">
        <f>SUM(N8:N48)</f>
        <v>0</v>
      </c>
      <c r="O51" s="41">
        <f>SUM(O8:O50)</f>
        <v>46561.770000000019</v>
      </c>
      <c r="P51" s="41">
        <f>SUM(P8:P50)</f>
        <v>15283.98141299998</v>
      </c>
    </row>
    <row r="52" spans="1:17" ht="16.5" thickBot="1" x14ac:dyDescent="0.3">
      <c r="D52" s="95" t="s">
        <v>18</v>
      </c>
      <c r="E52" s="95" t="s">
        <v>868</v>
      </c>
      <c r="F52" s="95" t="s">
        <v>869</v>
      </c>
      <c r="G52" s="29"/>
      <c r="H52" s="203" t="s">
        <v>128</v>
      </c>
      <c r="I52" s="204"/>
      <c r="J52" s="41">
        <f>+J51*12</f>
        <v>6113592.5651999991</v>
      </c>
      <c r="K52" s="41">
        <f>+K51*12</f>
        <v>165456</v>
      </c>
      <c r="L52" s="20">
        <f>SUM(L8:L48)</f>
        <v>670350.06197368377</v>
      </c>
      <c r="M52" s="20">
        <f>SUM(M8:M48)</f>
        <v>83793.757746710471</v>
      </c>
      <c r="N52" s="20">
        <f>+N51*12</f>
        <v>0</v>
      </c>
      <c r="O52" s="20">
        <f>+O51*12</f>
        <v>558741.24000000022</v>
      </c>
      <c r="P52" s="20">
        <f>+P51*12</f>
        <v>183407.77695599975</v>
      </c>
    </row>
  </sheetData>
  <mergeCells count="6">
    <mergeCell ref="H52:I52"/>
    <mergeCell ref="A1:P1"/>
    <mergeCell ref="A2:D2"/>
    <mergeCell ref="F2:I2"/>
    <mergeCell ref="A4:D4"/>
    <mergeCell ref="H51:I51"/>
  </mergeCells>
  <printOptions horizontalCentered="1"/>
  <pageMargins left="0.9055118110236221" right="0.70866141732283472" top="0.74803149606299213" bottom="0.74803149606299213" header="0.31496062992125984" footer="0.31496062992125984"/>
  <pageSetup paperSize="5" scale="5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5B5BFF"/>
    <pageSetUpPr fitToPage="1"/>
  </sheetPr>
  <dimension ref="A1:O26"/>
  <sheetViews>
    <sheetView view="pageBreakPreview" topLeftCell="H4" zoomScale="80" zoomScaleNormal="100" zoomScaleSheetLayoutView="80" workbookViewId="0">
      <selection activeCell="P4" sqref="P1:S1048576"/>
    </sheetView>
  </sheetViews>
  <sheetFormatPr baseColWidth="10" defaultRowHeight="15.75" x14ac:dyDescent="0.25"/>
  <cols>
    <col min="1" max="1" width="5.5703125" style="11" customWidth="1"/>
    <col min="2" max="2" width="37.28515625" style="11" customWidth="1"/>
    <col min="3" max="3" width="44.28515625" style="11" customWidth="1"/>
    <col min="4" max="4" width="11.42578125" style="11" customWidth="1"/>
    <col min="5" max="5" width="17" style="11" customWidth="1"/>
    <col min="6" max="6" width="27.28515625" style="11" customWidth="1"/>
    <col min="7" max="7" width="22" style="11" customWidth="1"/>
    <col min="8" max="8" width="26.42578125" style="11" customWidth="1"/>
    <col min="9" max="9" width="19.5703125" style="11" bestFit="1" customWidth="1"/>
    <col min="10" max="10" width="18.140625" style="11" customWidth="1"/>
    <col min="11" max="11" width="17.42578125" style="11" bestFit="1" customWidth="1"/>
    <col min="12" max="12" width="15.85546875" style="11" bestFit="1" customWidth="1"/>
    <col min="13" max="13" width="14.28515625" style="11" customWidth="1"/>
    <col min="14" max="14" width="18.28515625" style="11" customWidth="1"/>
    <col min="15" max="15" width="15.85546875" style="11" customWidth="1"/>
    <col min="16" max="16384" width="11.42578125" style="11"/>
  </cols>
  <sheetData>
    <row r="1" spans="1:15" ht="120.6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23.25" x14ac:dyDescent="0.35">
      <c r="A2" s="212" t="s">
        <v>835</v>
      </c>
      <c r="B2" s="213"/>
      <c r="C2" s="213"/>
      <c r="D2" s="141" t="s">
        <v>836</v>
      </c>
      <c r="E2" s="208" t="s">
        <v>3</v>
      </c>
      <c r="F2" s="208"/>
      <c r="G2" s="208"/>
      <c r="H2" s="208"/>
      <c r="I2" s="141"/>
      <c r="J2" s="141"/>
      <c r="K2" s="141"/>
      <c r="L2" s="141"/>
      <c r="M2" s="126" t="s">
        <v>1051</v>
      </c>
      <c r="N2" s="141"/>
      <c r="O2" s="141"/>
    </row>
    <row r="3" spans="1:15" ht="18.75" x14ac:dyDescent="0.3">
      <c r="A3" s="142" t="s">
        <v>837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8.75" x14ac:dyDescent="0.3">
      <c r="A4" s="209" t="s">
        <v>5</v>
      </c>
      <c r="B4" s="210"/>
      <c r="C4" s="210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18.75" x14ac:dyDescent="0.3">
      <c r="A5" s="142"/>
      <c r="B5" s="143"/>
      <c r="C5" s="143"/>
      <c r="D5" s="143"/>
      <c r="E5" s="144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53.25" customHeight="1" x14ac:dyDescent="0.25">
      <c r="A7" s="148" t="s">
        <v>6</v>
      </c>
      <c r="B7" s="148" t="s">
        <v>7</v>
      </c>
      <c r="C7" s="148" t="s">
        <v>8</v>
      </c>
      <c r="D7" s="148" t="s">
        <v>9</v>
      </c>
      <c r="E7" s="149" t="s">
        <v>10</v>
      </c>
      <c r="F7" s="148" t="s">
        <v>11</v>
      </c>
      <c r="G7" s="148" t="s">
        <v>12</v>
      </c>
      <c r="H7" s="148" t="s">
        <v>13</v>
      </c>
      <c r="I7" s="149" t="s">
        <v>14</v>
      </c>
      <c r="J7" s="148" t="s">
        <v>17</v>
      </c>
      <c r="K7" s="150" t="s">
        <v>18</v>
      </c>
      <c r="L7" s="149" t="s">
        <v>19</v>
      </c>
      <c r="M7" s="149" t="s">
        <v>20</v>
      </c>
      <c r="N7" s="151" t="s">
        <v>21</v>
      </c>
      <c r="O7" s="152" t="s">
        <v>22</v>
      </c>
    </row>
    <row r="8" spans="1:15" ht="25.15" customHeight="1" x14ac:dyDescent="0.25">
      <c r="A8" s="147">
        <v>1</v>
      </c>
      <c r="B8" s="12" t="s">
        <v>180</v>
      </c>
      <c r="C8" s="12" t="s">
        <v>849</v>
      </c>
      <c r="D8" s="14" t="s">
        <v>25</v>
      </c>
      <c r="E8" s="15"/>
      <c r="F8" s="12"/>
      <c r="G8" s="12"/>
      <c r="H8" s="12"/>
      <c r="I8" s="16">
        <v>0</v>
      </c>
      <c r="J8" s="16"/>
      <c r="K8" s="16">
        <f>+I8/30.4*40</f>
        <v>0</v>
      </c>
      <c r="L8" s="16">
        <v>0</v>
      </c>
      <c r="M8" s="16">
        <v>0</v>
      </c>
      <c r="N8" s="16">
        <v>0</v>
      </c>
      <c r="O8" s="16">
        <f>+I8*3%</f>
        <v>0</v>
      </c>
    </row>
    <row r="9" spans="1:15" ht="25.15" customHeight="1" x14ac:dyDescent="0.25">
      <c r="A9" s="147">
        <v>2</v>
      </c>
      <c r="B9" s="12" t="s">
        <v>180</v>
      </c>
      <c r="C9" s="12" t="s">
        <v>850</v>
      </c>
      <c r="D9" s="14" t="s">
        <v>25</v>
      </c>
      <c r="E9" s="15"/>
      <c r="F9" s="12"/>
      <c r="G9" s="12"/>
      <c r="H9" s="12"/>
      <c r="I9" s="16">
        <v>10423.6</v>
      </c>
      <c r="J9" s="16">
        <v>3770</v>
      </c>
      <c r="K9" s="16">
        <f t="shared" ref="K9:K22" si="0">+I9/30.4*40</f>
        <v>13715.263157894737</v>
      </c>
      <c r="L9" s="16">
        <f>+I9/30.4*20*0.25</f>
        <v>1714.4078947368421</v>
      </c>
      <c r="M9" s="16">
        <v>0</v>
      </c>
      <c r="N9" s="16">
        <v>816.98</v>
      </c>
      <c r="O9" s="16">
        <f t="shared" ref="O9:O22" si="1">+I9*3%</f>
        <v>312.70800000000003</v>
      </c>
    </row>
    <row r="10" spans="1:15" ht="24.75" customHeight="1" x14ac:dyDescent="0.25">
      <c r="A10" s="147">
        <v>3</v>
      </c>
      <c r="B10" s="12" t="s">
        <v>865</v>
      </c>
      <c r="C10" s="12" t="s">
        <v>845</v>
      </c>
      <c r="D10" s="14" t="s">
        <v>31</v>
      </c>
      <c r="E10" s="15">
        <v>44847</v>
      </c>
      <c r="F10" s="12" t="s">
        <v>924</v>
      </c>
      <c r="G10" s="12" t="s">
        <v>923</v>
      </c>
      <c r="H10" s="12" t="s">
        <v>927</v>
      </c>
      <c r="I10" s="16">
        <v>11742</v>
      </c>
      <c r="J10" s="16"/>
      <c r="K10" s="16">
        <f t="shared" si="0"/>
        <v>15450</v>
      </c>
      <c r="L10" s="16">
        <f t="shared" ref="L10:L22" si="2">+I10/30.4*20*0.25</f>
        <v>1931.25</v>
      </c>
      <c r="M10" s="16">
        <v>0</v>
      </c>
      <c r="N10" s="16">
        <v>991.86</v>
      </c>
      <c r="O10" s="16">
        <f t="shared" si="1"/>
        <v>352.26</v>
      </c>
    </row>
    <row r="11" spans="1:15" ht="24.75" customHeight="1" x14ac:dyDescent="0.25">
      <c r="A11" s="147">
        <v>4</v>
      </c>
      <c r="B11" s="12" t="s">
        <v>864</v>
      </c>
      <c r="C11" s="12" t="s">
        <v>846</v>
      </c>
      <c r="D11" s="14" t="s">
        <v>31</v>
      </c>
      <c r="E11" s="15">
        <v>44603</v>
      </c>
      <c r="F11" s="12" t="s">
        <v>918</v>
      </c>
      <c r="G11" s="12" t="s">
        <v>917</v>
      </c>
      <c r="H11" s="12" t="s">
        <v>927</v>
      </c>
      <c r="I11" s="16">
        <v>11742</v>
      </c>
      <c r="J11" s="16"/>
      <c r="K11" s="16">
        <f t="shared" si="0"/>
        <v>15450</v>
      </c>
      <c r="L11" s="16">
        <f t="shared" si="2"/>
        <v>1931.25</v>
      </c>
      <c r="M11" s="16">
        <v>0</v>
      </c>
      <c r="N11" s="16">
        <v>1062.04</v>
      </c>
      <c r="O11" s="16">
        <f t="shared" si="1"/>
        <v>352.26</v>
      </c>
    </row>
    <row r="12" spans="1:15" ht="28.5" customHeight="1" x14ac:dyDescent="0.25">
      <c r="A12" s="147">
        <v>5</v>
      </c>
      <c r="B12" s="12" t="s">
        <v>1022</v>
      </c>
      <c r="C12" s="12" t="s">
        <v>838</v>
      </c>
      <c r="D12" s="14" t="s">
        <v>31</v>
      </c>
      <c r="E12" s="15">
        <v>45145</v>
      </c>
      <c r="F12" s="12" t="s">
        <v>1023</v>
      </c>
      <c r="G12" s="12" t="s">
        <v>1024</v>
      </c>
      <c r="H12" s="12" t="s">
        <v>927</v>
      </c>
      <c r="I12" s="16">
        <v>9538.83</v>
      </c>
      <c r="J12" s="16"/>
      <c r="K12" s="16">
        <f t="shared" si="0"/>
        <v>12551.092105263158</v>
      </c>
      <c r="L12" s="16">
        <f t="shared" si="2"/>
        <v>1568.8865131578948</v>
      </c>
      <c r="M12" s="16">
        <v>0</v>
      </c>
      <c r="N12" s="16">
        <v>720.74</v>
      </c>
      <c r="O12" s="16">
        <f t="shared" si="1"/>
        <v>286.16489999999999</v>
      </c>
    </row>
    <row r="13" spans="1:15" ht="28.5" customHeight="1" x14ac:dyDescent="0.25">
      <c r="A13" s="147">
        <v>6</v>
      </c>
      <c r="B13" s="12" t="s">
        <v>1025</v>
      </c>
      <c r="C13" s="12" t="s">
        <v>838</v>
      </c>
      <c r="D13" s="14" t="s">
        <v>31</v>
      </c>
      <c r="E13" s="15">
        <v>45165</v>
      </c>
      <c r="F13" s="12" t="s">
        <v>1026</v>
      </c>
      <c r="G13" s="12" t="s">
        <v>1027</v>
      </c>
      <c r="H13" s="12" t="s">
        <v>927</v>
      </c>
      <c r="I13" s="16">
        <v>9538.83</v>
      </c>
      <c r="J13" s="16"/>
      <c r="K13" s="16">
        <f t="shared" si="0"/>
        <v>12551.092105263158</v>
      </c>
      <c r="L13" s="16">
        <f t="shared" si="2"/>
        <v>1568.8865131578948</v>
      </c>
      <c r="M13" s="16">
        <v>0</v>
      </c>
      <c r="N13" s="16">
        <v>720.74</v>
      </c>
      <c r="O13" s="16">
        <f t="shared" si="1"/>
        <v>286.16489999999999</v>
      </c>
    </row>
    <row r="14" spans="1:15" ht="28.5" customHeight="1" x14ac:dyDescent="0.25">
      <c r="A14" s="147">
        <v>7</v>
      </c>
      <c r="B14" s="12" t="s">
        <v>1028</v>
      </c>
      <c r="C14" s="12" t="s">
        <v>838</v>
      </c>
      <c r="D14" s="14" t="s">
        <v>31</v>
      </c>
      <c r="E14" s="15">
        <v>45149</v>
      </c>
      <c r="F14" s="15" t="s">
        <v>1030</v>
      </c>
      <c r="G14" s="15" t="s">
        <v>1029</v>
      </c>
      <c r="H14" s="12" t="s">
        <v>927</v>
      </c>
      <c r="I14" s="16">
        <v>9538.83</v>
      </c>
      <c r="J14" s="16"/>
      <c r="K14" s="16">
        <f t="shared" si="0"/>
        <v>12551.092105263158</v>
      </c>
      <c r="L14" s="16">
        <f t="shared" si="2"/>
        <v>1568.8865131578948</v>
      </c>
      <c r="M14" s="16">
        <v>0</v>
      </c>
      <c r="N14" s="16">
        <v>720.74</v>
      </c>
      <c r="O14" s="16">
        <f t="shared" si="1"/>
        <v>286.16489999999999</v>
      </c>
    </row>
    <row r="15" spans="1:15" ht="28.5" customHeight="1" x14ac:dyDescent="0.25">
      <c r="A15" s="147">
        <v>8</v>
      </c>
      <c r="B15" s="12" t="s">
        <v>840</v>
      </c>
      <c r="C15" s="12" t="s">
        <v>838</v>
      </c>
      <c r="D15" s="14" t="s">
        <v>31</v>
      </c>
      <c r="E15" s="15">
        <v>44696</v>
      </c>
      <c r="F15" s="12" t="s">
        <v>920</v>
      </c>
      <c r="G15" s="12" t="s">
        <v>919</v>
      </c>
      <c r="H15" s="12" t="s">
        <v>927</v>
      </c>
      <c r="I15" s="16">
        <v>9538.83</v>
      </c>
      <c r="J15" s="16"/>
      <c r="K15" s="16">
        <f t="shared" si="0"/>
        <v>12551.092105263158</v>
      </c>
      <c r="L15" s="16">
        <f t="shared" si="2"/>
        <v>1568.8865131578948</v>
      </c>
      <c r="M15" s="16">
        <v>0</v>
      </c>
      <c r="N15" s="16">
        <v>720.74</v>
      </c>
      <c r="O15" s="16">
        <f t="shared" si="1"/>
        <v>286.16489999999999</v>
      </c>
    </row>
    <row r="16" spans="1:15" ht="28.5" customHeight="1" x14ac:dyDescent="0.25">
      <c r="A16" s="147">
        <v>9</v>
      </c>
      <c r="B16" s="12" t="s">
        <v>841</v>
      </c>
      <c r="C16" s="12" t="s">
        <v>838</v>
      </c>
      <c r="D16" s="14" t="s">
        <v>31</v>
      </c>
      <c r="E16" s="15">
        <v>44788</v>
      </c>
      <c r="F16" s="12" t="s">
        <v>922</v>
      </c>
      <c r="G16" s="12" t="s">
        <v>921</v>
      </c>
      <c r="H16" s="12" t="s">
        <v>927</v>
      </c>
      <c r="I16" s="16">
        <v>9538.83</v>
      </c>
      <c r="J16" s="16"/>
      <c r="K16" s="16">
        <f t="shared" si="0"/>
        <v>12551.092105263158</v>
      </c>
      <c r="L16" s="16">
        <f t="shared" si="2"/>
        <v>1568.8865131578948</v>
      </c>
      <c r="M16" s="16">
        <v>0</v>
      </c>
      <c r="N16" s="16">
        <v>720.74</v>
      </c>
      <c r="O16" s="16">
        <f t="shared" si="1"/>
        <v>286.16489999999999</v>
      </c>
    </row>
    <row r="17" spans="1:15" ht="28.5" customHeight="1" x14ac:dyDescent="0.25">
      <c r="A17" s="147">
        <v>10</v>
      </c>
      <c r="B17" s="12" t="s">
        <v>1031</v>
      </c>
      <c r="C17" s="12" t="s">
        <v>838</v>
      </c>
      <c r="D17" s="14" t="s">
        <v>31</v>
      </c>
      <c r="E17" s="15">
        <v>45200</v>
      </c>
      <c r="F17" s="12" t="s">
        <v>1033</v>
      </c>
      <c r="G17" s="12" t="s">
        <v>1032</v>
      </c>
      <c r="H17" s="12" t="s">
        <v>927</v>
      </c>
      <c r="I17" s="16">
        <v>9538.83</v>
      </c>
      <c r="J17" s="16"/>
      <c r="K17" s="16">
        <f t="shared" si="0"/>
        <v>12551.092105263158</v>
      </c>
      <c r="L17" s="16">
        <f t="shared" si="2"/>
        <v>1568.8865131578948</v>
      </c>
      <c r="M17" s="16">
        <v>0</v>
      </c>
      <c r="N17" s="16">
        <v>720.74</v>
      </c>
      <c r="O17" s="16">
        <f t="shared" si="1"/>
        <v>286.16489999999999</v>
      </c>
    </row>
    <row r="18" spans="1:15" ht="25.15" customHeight="1" x14ac:dyDescent="0.25">
      <c r="A18" s="147">
        <v>11</v>
      </c>
      <c r="B18" s="12" t="s">
        <v>180</v>
      </c>
      <c r="C18" s="12" t="s">
        <v>838</v>
      </c>
      <c r="D18" s="14" t="s">
        <v>31</v>
      </c>
      <c r="E18" s="15"/>
      <c r="F18" s="12"/>
      <c r="G18" s="12"/>
      <c r="H18" s="12"/>
      <c r="I18" s="16">
        <v>9538.83</v>
      </c>
      <c r="J18" s="16"/>
      <c r="K18" s="16">
        <f t="shared" si="0"/>
        <v>12551.092105263158</v>
      </c>
      <c r="L18" s="16">
        <f t="shared" si="2"/>
        <v>1568.8865131578948</v>
      </c>
      <c r="M18" s="16">
        <v>0</v>
      </c>
      <c r="N18" s="16">
        <v>720.74</v>
      </c>
      <c r="O18" s="16">
        <f t="shared" si="1"/>
        <v>286.16489999999999</v>
      </c>
    </row>
    <row r="19" spans="1:15" ht="25.15" customHeight="1" x14ac:dyDescent="0.25">
      <c r="A19" s="147">
        <v>12</v>
      </c>
      <c r="B19" s="12" t="s">
        <v>866</v>
      </c>
      <c r="C19" s="12" t="s">
        <v>838</v>
      </c>
      <c r="D19" s="14" t="s">
        <v>31</v>
      </c>
      <c r="E19" s="15">
        <v>44866</v>
      </c>
      <c r="F19" s="12" t="s">
        <v>926</v>
      </c>
      <c r="G19" s="12" t="s">
        <v>925</v>
      </c>
      <c r="H19" s="12" t="s">
        <v>927</v>
      </c>
      <c r="I19" s="16">
        <v>9538.83</v>
      </c>
      <c r="J19" s="16"/>
      <c r="K19" s="16">
        <f t="shared" si="0"/>
        <v>12551.092105263158</v>
      </c>
      <c r="L19" s="16">
        <f t="shared" si="2"/>
        <v>1568.8865131578948</v>
      </c>
      <c r="M19" s="16">
        <v>0</v>
      </c>
      <c r="N19" s="16">
        <v>720.74</v>
      </c>
      <c r="O19" s="16">
        <f t="shared" si="1"/>
        <v>286.16489999999999</v>
      </c>
    </row>
    <row r="20" spans="1:15" ht="25.15" customHeight="1" x14ac:dyDescent="0.25">
      <c r="A20" s="147">
        <v>13</v>
      </c>
      <c r="B20" s="12" t="s">
        <v>180</v>
      </c>
      <c r="C20" s="12" t="s">
        <v>838</v>
      </c>
      <c r="D20" s="14" t="s">
        <v>31</v>
      </c>
      <c r="E20" s="15"/>
      <c r="F20" s="12"/>
      <c r="G20" s="12"/>
      <c r="H20" s="12" t="s">
        <v>927</v>
      </c>
      <c r="I20" s="16">
        <v>9538.83</v>
      </c>
      <c r="J20" s="16"/>
      <c r="K20" s="16">
        <f t="shared" si="0"/>
        <v>12551.092105263158</v>
      </c>
      <c r="L20" s="16">
        <f t="shared" si="2"/>
        <v>1568.8865131578948</v>
      </c>
      <c r="M20" s="16">
        <v>0</v>
      </c>
      <c r="N20" s="16">
        <v>720.74</v>
      </c>
      <c r="O20" s="16">
        <f t="shared" si="1"/>
        <v>286.16489999999999</v>
      </c>
    </row>
    <row r="21" spans="1:15" ht="25.15" customHeight="1" x14ac:dyDescent="0.25">
      <c r="A21" s="147">
        <v>14</v>
      </c>
      <c r="B21" s="12" t="s">
        <v>998</v>
      </c>
      <c r="C21" s="12" t="s">
        <v>838</v>
      </c>
      <c r="D21" s="14" t="s">
        <v>31</v>
      </c>
      <c r="E21" s="15">
        <v>45047</v>
      </c>
      <c r="F21" s="12" t="s">
        <v>999</v>
      </c>
      <c r="G21" s="12" t="s">
        <v>1000</v>
      </c>
      <c r="H21" s="12" t="s">
        <v>927</v>
      </c>
      <c r="I21" s="16">
        <v>9538.83</v>
      </c>
      <c r="J21" s="16"/>
      <c r="K21" s="16">
        <f t="shared" si="0"/>
        <v>12551.092105263158</v>
      </c>
      <c r="L21" s="16">
        <f t="shared" si="2"/>
        <v>1568.8865131578948</v>
      </c>
      <c r="M21" s="16">
        <v>0</v>
      </c>
      <c r="N21" s="16">
        <v>720.74</v>
      </c>
      <c r="O21" s="16">
        <f t="shared" si="1"/>
        <v>286.16489999999999</v>
      </c>
    </row>
    <row r="22" spans="1:15" ht="25.15" customHeight="1" x14ac:dyDescent="0.25">
      <c r="A22" s="147">
        <v>15</v>
      </c>
      <c r="B22" s="12" t="s">
        <v>180</v>
      </c>
      <c r="C22" s="12" t="s">
        <v>842</v>
      </c>
      <c r="D22" s="14" t="s">
        <v>31</v>
      </c>
      <c r="E22" s="15"/>
      <c r="F22" s="12"/>
      <c r="G22" s="12"/>
      <c r="H22" s="12"/>
      <c r="I22" s="16">
        <f>248.93*30.4</f>
        <v>7567.4719999999998</v>
      </c>
      <c r="J22" s="16"/>
      <c r="K22" s="16">
        <f t="shared" si="0"/>
        <v>9957.2000000000007</v>
      </c>
      <c r="L22" s="16">
        <f t="shared" si="2"/>
        <v>1244.6500000000001</v>
      </c>
      <c r="M22" s="16">
        <v>0</v>
      </c>
      <c r="N22" s="16">
        <v>506.24</v>
      </c>
      <c r="O22" s="16">
        <f t="shared" si="1"/>
        <v>227.02415999999999</v>
      </c>
    </row>
    <row r="23" spans="1:15" ht="25.15" customHeight="1" thickBot="1" x14ac:dyDescent="0.3">
      <c r="D23" s="26"/>
      <c r="E23" s="27"/>
      <c r="I23" s="28"/>
      <c r="J23" s="28"/>
      <c r="K23" s="28"/>
      <c r="L23" s="28"/>
      <c r="M23" s="28"/>
      <c r="N23" s="28"/>
      <c r="O23" s="28"/>
    </row>
    <row r="24" spans="1:15" ht="24.75" customHeight="1" thickBot="1" x14ac:dyDescent="0.3">
      <c r="F24" s="29"/>
      <c r="G24" s="220" t="s">
        <v>127</v>
      </c>
      <c r="H24" s="221"/>
      <c r="I24" s="100">
        <f>SUM(I8:I23)</f>
        <v>136863.372</v>
      </c>
      <c r="J24" s="100">
        <f>SUM(J8:J23)</f>
        <v>3770</v>
      </c>
      <c r="K24" s="100">
        <v>0</v>
      </c>
      <c r="L24" s="100">
        <v>0</v>
      </c>
      <c r="M24" s="100">
        <f>SUM(M8:M23)</f>
        <v>0</v>
      </c>
      <c r="N24" s="100">
        <f>SUM(N8:N23)</f>
        <v>10584.519999999999</v>
      </c>
      <c r="O24" s="100">
        <f>SUM(O8:O23)</f>
        <v>4105.9011599999985</v>
      </c>
    </row>
    <row r="25" spans="1:15" ht="25.15" customHeight="1" thickBot="1" x14ac:dyDescent="0.3">
      <c r="F25" s="29"/>
      <c r="G25" s="203" t="s">
        <v>128</v>
      </c>
      <c r="H25" s="204"/>
      <c r="I25" s="20">
        <f>+I24*12</f>
        <v>1642360.4640000002</v>
      </c>
      <c r="J25" s="20">
        <f>+J24*12</f>
        <v>45240</v>
      </c>
      <c r="K25" s="20">
        <f>SUM(K8:K24)</f>
        <v>180083.3842105263</v>
      </c>
      <c r="L25" s="20">
        <f>SUM(L8:L24)</f>
        <v>22510.423026315788</v>
      </c>
      <c r="M25" s="20">
        <f>+M24*12</f>
        <v>0</v>
      </c>
      <c r="N25" s="20">
        <f>+N24*12</f>
        <v>127014.23999999999</v>
      </c>
      <c r="O25" s="20">
        <f>+O24*12</f>
        <v>49270.813919999986</v>
      </c>
    </row>
    <row r="26" spans="1:15" ht="25.35" customHeight="1" thickBot="1" x14ac:dyDescent="0.3">
      <c r="G26" s="201" t="s">
        <v>870</v>
      </c>
      <c r="H26" s="202"/>
      <c r="I26" s="75"/>
      <c r="J26" s="75"/>
      <c r="K26" s="75">
        <f>+K25*3%</f>
        <v>5402.5015263157893</v>
      </c>
      <c r="L26" s="75">
        <f>+L25*3%</f>
        <v>675.31269078947366</v>
      </c>
      <c r="M26" s="75"/>
      <c r="N26" s="75"/>
      <c r="O26" s="76">
        <f>+O25+K26+L26</f>
        <v>55348.628137105254</v>
      </c>
    </row>
  </sheetData>
  <mergeCells count="7">
    <mergeCell ref="G26:H26"/>
    <mergeCell ref="A1:O1"/>
    <mergeCell ref="A2:C2"/>
    <mergeCell ref="E2:H2"/>
    <mergeCell ref="A4:C4"/>
    <mergeCell ref="G24:H24"/>
    <mergeCell ref="G25:H25"/>
  </mergeCells>
  <printOptions horizontalCentered="1"/>
  <pageMargins left="0.9055118110236221" right="0.70866141732283472" top="0.74803149606299213" bottom="0.74803149606299213" header="0.31496062992125984" footer="0.31496062992125984"/>
  <pageSetup paperSize="5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3366FF"/>
    <pageSetUpPr fitToPage="1"/>
  </sheetPr>
  <dimension ref="A1:Q23"/>
  <sheetViews>
    <sheetView view="pageBreakPreview" topLeftCell="H4" zoomScale="80" zoomScaleNormal="100" zoomScaleSheetLayoutView="80" workbookViewId="0">
      <selection activeCell="Q4" sqref="Q1:S1048576"/>
    </sheetView>
  </sheetViews>
  <sheetFormatPr baseColWidth="10" defaultRowHeight="15.75" x14ac:dyDescent="0.25"/>
  <cols>
    <col min="1" max="1" width="5.85546875" style="11" customWidth="1"/>
    <col min="2" max="2" width="5.85546875" style="11" hidden="1" customWidth="1"/>
    <col min="3" max="3" width="34.5703125" style="11" customWidth="1"/>
    <col min="4" max="4" width="38.28515625" style="11" customWidth="1"/>
    <col min="5" max="5" width="10.7109375" style="11" customWidth="1"/>
    <col min="6" max="6" width="12.7109375" style="11" customWidth="1"/>
    <col min="7" max="7" width="29.140625" style="11" customWidth="1"/>
    <col min="8" max="8" width="20.7109375" style="11" customWidth="1"/>
    <col min="9" max="9" width="29.5703125" style="11" customWidth="1"/>
    <col min="10" max="10" width="29.5703125" style="11" hidden="1" customWidth="1"/>
    <col min="11" max="11" width="19.85546875" style="11" customWidth="1"/>
    <col min="12" max="12" width="17.42578125" style="11" customWidth="1"/>
    <col min="13" max="13" width="15.7109375" style="11" customWidth="1"/>
    <col min="14" max="14" width="14.28515625" style="11" customWidth="1"/>
    <col min="15" max="15" width="16.42578125" style="11" customWidth="1"/>
    <col min="16" max="16" width="17.140625" style="11" customWidth="1"/>
    <col min="17" max="17" width="20.140625" style="112" bestFit="1" customWidth="1"/>
    <col min="18" max="16384" width="11.42578125" style="11"/>
  </cols>
  <sheetData>
    <row r="1" spans="1:17" ht="101.45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 ht="23.25" x14ac:dyDescent="0.35">
      <c r="A2" s="212" t="s">
        <v>649</v>
      </c>
      <c r="B2" s="213"/>
      <c r="C2" s="213"/>
      <c r="D2" s="213"/>
      <c r="E2" s="141" t="s">
        <v>650</v>
      </c>
      <c r="F2" s="141"/>
      <c r="G2" s="222" t="s">
        <v>3</v>
      </c>
      <c r="H2" s="222"/>
      <c r="I2" s="222"/>
      <c r="J2" s="179"/>
      <c r="K2" s="141"/>
      <c r="L2" s="141"/>
      <c r="M2" s="141"/>
      <c r="N2" s="126" t="s">
        <v>1051</v>
      </c>
      <c r="O2" s="141"/>
      <c r="P2" s="141"/>
    </row>
    <row r="3" spans="1:17" ht="18.75" x14ac:dyDescent="0.3">
      <c r="A3" s="142" t="s">
        <v>651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7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7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7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7" ht="53.25" customHeight="1" x14ac:dyDescent="0.25">
      <c r="A7" s="148" t="s">
        <v>652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8" t="s">
        <v>16</v>
      </c>
      <c r="K7" s="149" t="s">
        <v>14</v>
      </c>
      <c r="L7" s="150" t="s">
        <v>18</v>
      </c>
      <c r="M7" s="149" t="s">
        <v>19</v>
      </c>
      <c r="N7" s="149" t="s">
        <v>20</v>
      </c>
      <c r="O7" s="151" t="s">
        <v>21</v>
      </c>
      <c r="P7" s="152" t="s">
        <v>22</v>
      </c>
      <c r="Q7" s="169"/>
    </row>
    <row r="8" spans="1:17" ht="25.15" customHeight="1" x14ac:dyDescent="0.25">
      <c r="A8" s="147">
        <v>1</v>
      </c>
      <c r="B8" s="147"/>
      <c r="C8" s="12" t="s">
        <v>653</v>
      </c>
      <c r="D8" s="12" t="s">
        <v>654</v>
      </c>
      <c r="E8" s="14" t="s">
        <v>25</v>
      </c>
      <c r="F8" s="15">
        <v>44440</v>
      </c>
      <c r="G8" s="12" t="s">
        <v>655</v>
      </c>
      <c r="H8" s="12" t="s">
        <v>656</v>
      </c>
      <c r="I8" t="s">
        <v>657</v>
      </c>
      <c r="J8"/>
      <c r="K8" s="16">
        <v>16154.674397000001</v>
      </c>
      <c r="L8" s="16">
        <f t="shared" ref="L8:L16" si="0">+K8/30.4*40</f>
        <v>21256.150522368422</v>
      </c>
      <c r="M8" s="16">
        <f t="shared" ref="M8:M16" si="1">+K8/30.4*20*0.25</f>
        <v>2657.0188152960527</v>
      </c>
      <c r="N8" s="16">
        <v>0</v>
      </c>
      <c r="O8" s="16">
        <v>1782.62</v>
      </c>
      <c r="P8" s="16">
        <f t="shared" ref="P8:P16" si="2">+K8*3%</f>
        <v>484.64023191000001</v>
      </c>
      <c r="Q8" s="115"/>
    </row>
    <row r="9" spans="1:17" ht="21.75" customHeight="1" x14ac:dyDescent="0.25">
      <c r="A9" s="147">
        <v>2</v>
      </c>
      <c r="B9" s="147"/>
      <c r="C9" s="12" t="s">
        <v>180</v>
      </c>
      <c r="D9" s="12" t="s">
        <v>658</v>
      </c>
      <c r="E9" s="14" t="s">
        <v>31</v>
      </c>
      <c r="F9" s="15"/>
      <c r="G9" s="12"/>
      <c r="H9" s="12"/>
      <c r="I9" s="12"/>
      <c r="J9" s="12"/>
      <c r="K9" s="16">
        <v>7567.4719999999998</v>
      </c>
      <c r="L9" s="16">
        <f t="shared" si="0"/>
        <v>9957.2000000000007</v>
      </c>
      <c r="M9" s="16">
        <f t="shared" si="1"/>
        <v>1244.6500000000001</v>
      </c>
      <c r="N9" s="16">
        <v>0</v>
      </c>
      <c r="O9" s="16">
        <v>506.24</v>
      </c>
      <c r="P9" s="16">
        <f t="shared" si="2"/>
        <v>227.02415999999999</v>
      </c>
      <c r="Q9" s="115"/>
    </row>
    <row r="10" spans="1:17" ht="25.15" customHeight="1" x14ac:dyDescent="0.25">
      <c r="A10" s="147">
        <v>3</v>
      </c>
      <c r="B10" s="147"/>
      <c r="C10" s="12" t="s">
        <v>661</v>
      </c>
      <c r="D10" s="12" t="s">
        <v>35</v>
      </c>
      <c r="E10" s="14" t="s">
        <v>31</v>
      </c>
      <c r="F10" s="15">
        <v>43571</v>
      </c>
      <c r="G10" s="12" t="s">
        <v>662</v>
      </c>
      <c r="H10" s="12" t="s">
        <v>663</v>
      </c>
      <c r="I10" s="12" t="s">
        <v>664</v>
      </c>
      <c r="J10" s="12"/>
      <c r="K10" s="16">
        <v>7567.4719999999998</v>
      </c>
      <c r="L10" s="16">
        <f t="shared" si="0"/>
        <v>9957.2000000000007</v>
      </c>
      <c r="M10" s="16">
        <f t="shared" si="1"/>
        <v>1244.6500000000001</v>
      </c>
      <c r="N10" s="16">
        <v>0</v>
      </c>
      <c r="O10" s="16">
        <v>506.24</v>
      </c>
      <c r="P10" s="16">
        <f t="shared" si="2"/>
        <v>227.02415999999999</v>
      </c>
      <c r="Q10" s="115"/>
    </row>
    <row r="11" spans="1:17" ht="25.15" customHeight="1" x14ac:dyDescent="0.25">
      <c r="A11" s="147">
        <v>4</v>
      </c>
      <c r="B11" s="147"/>
      <c r="C11" s="12" t="s">
        <v>674</v>
      </c>
      <c r="D11" s="12" t="s">
        <v>675</v>
      </c>
      <c r="E11" s="14" t="s">
        <v>31</v>
      </c>
      <c r="F11" s="15">
        <v>43389</v>
      </c>
      <c r="G11" s="12" t="s">
        <v>676</v>
      </c>
      <c r="H11" s="12" t="s">
        <v>677</v>
      </c>
      <c r="I11" s="12" t="s">
        <v>678</v>
      </c>
      <c r="J11" s="12"/>
      <c r="K11" s="16">
        <v>7567.4719999999998</v>
      </c>
      <c r="L11" s="16">
        <f t="shared" si="0"/>
        <v>9957.2000000000007</v>
      </c>
      <c r="M11" s="16">
        <f t="shared" si="1"/>
        <v>1244.6500000000001</v>
      </c>
      <c r="N11" s="16">
        <v>0</v>
      </c>
      <c r="O11" s="16">
        <v>506.24</v>
      </c>
      <c r="P11" s="16">
        <f t="shared" si="2"/>
        <v>227.02415999999999</v>
      </c>
      <c r="Q11" s="115"/>
    </row>
    <row r="12" spans="1:17" ht="25.15" customHeight="1" x14ac:dyDescent="0.25">
      <c r="A12" s="147">
        <v>5</v>
      </c>
      <c r="B12" s="147">
        <v>96</v>
      </c>
      <c r="C12" s="12" t="s">
        <v>665</v>
      </c>
      <c r="D12" s="12" t="s">
        <v>666</v>
      </c>
      <c r="E12" s="14" t="s">
        <v>31</v>
      </c>
      <c r="F12" s="15">
        <v>35065</v>
      </c>
      <c r="G12" s="12" t="s">
        <v>667</v>
      </c>
      <c r="H12" s="12" t="s">
        <v>668</v>
      </c>
      <c r="I12" s="12" t="s">
        <v>669</v>
      </c>
      <c r="J12" s="12"/>
      <c r="K12" s="16">
        <v>8114.0920790000009</v>
      </c>
      <c r="L12" s="16">
        <f t="shared" si="0"/>
        <v>10676.436946052634</v>
      </c>
      <c r="M12" s="16">
        <f t="shared" si="1"/>
        <v>1334.5546182565793</v>
      </c>
      <c r="N12" s="16">
        <v>0</v>
      </c>
      <c r="O12" s="16">
        <v>565.72</v>
      </c>
      <c r="P12" s="16">
        <f t="shared" si="2"/>
        <v>243.42276237000002</v>
      </c>
      <c r="Q12" s="115"/>
    </row>
    <row r="13" spans="1:17" ht="24.75" customHeight="1" x14ac:dyDescent="0.25">
      <c r="A13" s="147">
        <v>6</v>
      </c>
      <c r="B13" s="147"/>
      <c r="C13" s="12" t="s">
        <v>688</v>
      </c>
      <c r="D13" s="12" t="s">
        <v>689</v>
      </c>
      <c r="E13" s="14" t="s">
        <v>31</v>
      </c>
      <c r="F13" s="15">
        <v>44475</v>
      </c>
      <c r="G13" s="12" t="s">
        <v>690</v>
      </c>
      <c r="H13" s="12" t="s">
        <v>691</v>
      </c>
      <c r="I13" s="12" t="s">
        <v>664</v>
      </c>
      <c r="J13" s="178"/>
      <c r="K13" s="16">
        <v>5472.1633999999995</v>
      </c>
      <c r="L13" s="16">
        <f t="shared" si="0"/>
        <v>7200.2149999999992</v>
      </c>
      <c r="M13" s="104">
        <f t="shared" si="1"/>
        <v>900.0268749999999</v>
      </c>
      <c r="N13" s="104">
        <v>0</v>
      </c>
      <c r="O13" s="104">
        <v>0</v>
      </c>
      <c r="P13" s="104">
        <f t="shared" si="2"/>
        <v>164.16490199999998</v>
      </c>
      <c r="Q13" s="115"/>
    </row>
    <row r="14" spans="1:17" ht="25.15" customHeight="1" x14ac:dyDescent="0.25">
      <c r="A14" s="147">
        <v>7</v>
      </c>
      <c r="B14" s="147"/>
      <c r="C14" s="12" t="s">
        <v>679</v>
      </c>
      <c r="D14" s="12" t="s">
        <v>680</v>
      </c>
      <c r="E14" s="14" t="s">
        <v>31</v>
      </c>
      <c r="F14" s="15">
        <v>43389</v>
      </c>
      <c r="G14" s="12" t="s">
        <v>681</v>
      </c>
      <c r="H14" s="12" t="s">
        <v>682</v>
      </c>
      <c r="I14" s="12" t="s">
        <v>683</v>
      </c>
      <c r="J14" s="12"/>
      <c r="K14" s="16">
        <v>7567.4719999999998</v>
      </c>
      <c r="L14" s="16">
        <f t="shared" si="0"/>
        <v>9957.2000000000007</v>
      </c>
      <c r="M14" s="16">
        <f t="shared" si="1"/>
        <v>1244.6500000000001</v>
      </c>
      <c r="N14" s="16">
        <v>0</v>
      </c>
      <c r="O14" s="16">
        <v>506.24</v>
      </c>
      <c r="P14" s="16">
        <f t="shared" si="2"/>
        <v>227.02415999999999</v>
      </c>
      <c r="Q14" s="115"/>
    </row>
    <row r="15" spans="1:17" ht="25.15" customHeight="1" x14ac:dyDescent="0.25">
      <c r="A15" s="147">
        <v>8</v>
      </c>
      <c r="B15" s="147">
        <v>592</v>
      </c>
      <c r="C15" s="12" t="s">
        <v>684</v>
      </c>
      <c r="D15" s="12" t="s">
        <v>685</v>
      </c>
      <c r="E15" s="14" t="s">
        <v>31</v>
      </c>
      <c r="F15" s="15">
        <v>43601</v>
      </c>
      <c r="G15" s="12" t="s">
        <v>686</v>
      </c>
      <c r="H15" s="12" t="s">
        <v>687</v>
      </c>
      <c r="I15" s="12" t="s">
        <v>664</v>
      </c>
      <c r="J15" s="12"/>
      <c r="K15" s="16">
        <v>5960.5481999999993</v>
      </c>
      <c r="L15" s="16">
        <f t="shared" si="0"/>
        <v>7842.826578947368</v>
      </c>
      <c r="M15" s="16">
        <f t="shared" si="1"/>
        <v>980.353322368421</v>
      </c>
      <c r="N15" s="16">
        <v>0</v>
      </c>
      <c r="O15" s="16">
        <v>0</v>
      </c>
      <c r="P15" s="16">
        <f t="shared" si="2"/>
        <v>178.81644599999998</v>
      </c>
      <c r="Q15" s="115"/>
    </row>
    <row r="16" spans="1:17" ht="25.15" customHeight="1" x14ac:dyDescent="0.25">
      <c r="A16" s="147">
        <v>9</v>
      </c>
      <c r="B16" s="147">
        <v>637</v>
      </c>
      <c r="C16" s="12" t="s">
        <v>670</v>
      </c>
      <c r="D16" s="12" t="s">
        <v>671</v>
      </c>
      <c r="E16" s="14" t="s">
        <v>31</v>
      </c>
      <c r="F16" s="15">
        <v>43867</v>
      </c>
      <c r="G16" s="12" t="s">
        <v>672</v>
      </c>
      <c r="H16" s="12" t="s">
        <v>673</v>
      </c>
      <c r="I16" s="101" t="s">
        <v>664</v>
      </c>
      <c r="J16" s="12"/>
      <c r="K16" s="16">
        <v>3637.6819</v>
      </c>
      <c r="L16" s="16">
        <f t="shared" si="0"/>
        <v>4786.4235526315788</v>
      </c>
      <c r="M16" s="16">
        <f t="shared" si="1"/>
        <v>598.30294407894735</v>
      </c>
      <c r="N16" s="16">
        <v>183.08</v>
      </c>
      <c r="O16" s="16">
        <v>0</v>
      </c>
      <c r="P16" s="16">
        <f t="shared" si="2"/>
        <v>109.13045699999999</v>
      </c>
      <c r="Q16" s="115"/>
    </row>
    <row r="17" spans="1:17" ht="25.15" customHeight="1" x14ac:dyDescent="0.25">
      <c r="A17" s="147">
        <v>10</v>
      </c>
      <c r="B17" s="147">
        <v>775</v>
      </c>
      <c r="C17" s="12" t="s">
        <v>956</v>
      </c>
      <c r="D17" s="12" t="s">
        <v>659</v>
      </c>
      <c r="E17" s="14" t="s">
        <v>31</v>
      </c>
      <c r="F17" s="15">
        <v>45017</v>
      </c>
      <c r="G17" s="11" t="s">
        <v>958</v>
      </c>
      <c r="H17" s="12" t="s">
        <v>957</v>
      </c>
      <c r="I17" s="101" t="s">
        <v>664</v>
      </c>
      <c r="J17" s="12" t="s">
        <v>660</v>
      </c>
      <c r="K17" s="16">
        <v>3637.7128000000002</v>
      </c>
      <c r="L17" s="16">
        <f>+K17/30.4*40</f>
        <v>4786.4642105263165</v>
      </c>
      <c r="M17" s="16">
        <f>+K17/30.4*20*0.25</f>
        <v>598.30802631578956</v>
      </c>
      <c r="N17" s="16">
        <v>183.08</v>
      </c>
      <c r="O17" s="16">
        <v>0</v>
      </c>
      <c r="P17" s="16">
        <f>+K17*3%</f>
        <v>109.131384</v>
      </c>
      <c r="Q17" s="115"/>
    </row>
    <row r="18" spans="1:17" ht="24.75" customHeight="1" x14ac:dyDescent="0.25">
      <c r="A18" s="147">
        <v>11</v>
      </c>
      <c r="B18" s="147"/>
      <c r="C18" s="12" t="s">
        <v>953</v>
      </c>
      <c r="D18" s="12" t="s">
        <v>332</v>
      </c>
      <c r="E18" s="14" t="s">
        <v>31</v>
      </c>
      <c r="F18" s="15">
        <v>44987</v>
      </c>
      <c r="G18" s="12" t="s">
        <v>955</v>
      </c>
      <c r="H18" s="12" t="s">
        <v>954</v>
      </c>
      <c r="I18" s="101" t="s">
        <v>664</v>
      </c>
      <c r="J18" s="12"/>
      <c r="K18" s="16">
        <v>7567.4719999999998</v>
      </c>
      <c r="L18" s="16">
        <f>+K18/30.4*40</f>
        <v>9957.2000000000007</v>
      </c>
      <c r="M18" s="104">
        <f>+K18/30.4*20*0.25</f>
        <v>1244.6500000000001</v>
      </c>
      <c r="N18" s="104">
        <v>0</v>
      </c>
      <c r="O18" s="16">
        <v>506.24</v>
      </c>
      <c r="P18" s="104">
        <f>+K18*3%</f>
        <v>227.02415999999999</v>
      </c>
      <c r="Q18" s="115"/>
    </row>
    <row r="19" spans="1:17" ht="25.15" customHeight="1" x14ac:dyDescent="0.25">
      <c r="A19" s="147">
        <v>12</v>
      </c>
      <c r="B19" s="147"/>
      <c r="C19" s="12" t="s">
        <v>950</v>
      </c>
      <c r="D19" s="12" t="s">
        <v>675</v>
      </c>
      <c r="E19" s="14" t="s">
        <v>31</v>
      </c>
      <c r="F19" s="15">
        <v>44987</v>
      </c>
      <c r="G19" s="12" t="s">
        <v>952</v>
      </c>
      <c r="H19" s="12" t="s">
        <v>951</v>
      </c>
      <c r="I19" s="101" t="s">
        <v>664</v>
      </c>
      <c r="J19" s="105"/>
      <c r="K19" s="16">
        <v>7567.4719999999998</v>
      </c>
      <c r="L19" s="16">
        <f>+K19/30.4*40</f>
        <v>9957.2000000000007</v>
      </c>
      <c r="M19" s="16">
        <f>+K19/30.4*20*0.25</f>
        <v>1244.6500000000001</v>
      </c>
      <c r="N19" s="16">
        <v>0</v>
      </c>
      <c r="O19" s="16">
        <v>506.24</v>
      </c>
      <c r="P19" s="16">
        <f>+K19*3%</f>
        <v>227.02415999999999</v>
      </c>
      <c r="Q19" s="115"/>
    </row>
    <row r="20" spans="1:17" ht="25.15" customHeight="1" thickBot="1" x14ac:dyDescent="0.3">
      <c r="A20" s="26"/>
      <c r="B20" s="26"/>
      <c r="E20" s="26"/>
      <c r="F20" s="27"/>
      <c r="K20" s="28"/>
      <c r="L20" s="28"/>
      <c r="M20" s="28"/>
      <c r="N20" s="28"/>
      <c r="O20" s="28"/>
      <c r="P20" s="28"/>
      <c r="Q20" s="115"/>
    </row>
    <row r="21" spans="1:17" ht="25.15" customHeight="1" thickBot="1" x14ac:dyDescent="0.3">
      <c r="G21" s="29"/>
      <c r="H21" s="203" t="s">
        <v>127</v>
      </c>
      <c r="I21" s="204"/>
      <c r="J21" s="30"/>
      <c r="K21" s="20">
        <f>SUM(K8:K19)</f>
        <v>88381.704775999984</v>
      </c>
      <c r="L21" s="20">
        <v>0</v>
      </c>
      <c r="M21" s="20">
        <v>0</v>
      </c>
      <c r="N21" s="20">
        <f>SUM(N8:N19)</f>
        <v>366.16</v>
      </c>
      <c r="O21" s="20">
        <f>SUM(O8:O19)</f>
        <v>5385.7799999999988</v>
      </c>
      <c r="P21" s="31">
        <f>SUM(P8:P19)</f>
        <v>2651.4511432799995</v>
      </c>
    </row>
    <row r="22" spans="1:17" ht="25.15" customHeight="1" thickBot="1" x14ac:dyDescent="0.3">
      <c r="G22" s="29"/>
      <c r="H22" s="203" t="s">
        <v>128</v>
      </c>
      <c r="I22" s="204"/>
      <c r="J22" s="30"/>
      <c r="K22" s="20">
        <f>+K21*12</f>
        <v>1060580.4573119998</v>
      </c>
      <c r="L22" s="20">
        <f>SUM(L8:L21)</f>
        <v>116291.71681052631</v>
      </c>
      <c r="M22" s="20">
        <f>SUM(M8:M21)</f>
        <v>14536.464601315789</v>
      </c>
      <c r="N22" s="20">
        <f>+N21*12</f>
        <v>4393.92</v>
      </c>
      <c r="O22" s="20">
        <f>+O21*12</f>
        <v>64629.359999999986</v>
      </c>
      <c r="P22" s="20">
        <f>+P21*12</f>
        <v>31817.413719359996</v>
      </c>
    </row>
    <row r="23" spans="1:17" ht="25.35" customHeight="1" thickBot="1" x14ac:dyDescent="0.3">
      <c r="H23" s="201" t="s">
        <v>803</v>
      </c>
      <c r="I23" s="202"/>
      <c r="J23" s="77"/>
      <c r="K23" s="75"/>
      <c r="L23" s="75">
        <f>+L22*3%</f>
        <v>3488.7515043157891</v>
      </c>
      <c r="M23" s="75">
        <f>+M22*3%</f>
        <v>436.09393803947364</v>
      </c>
      <c r="N23" s="75"/>
      <c r="O23" s="75"/>
      <c r="P23" s="76">
        <f>+L23+M23+P22</f>
        <v>35742.259161715258</v>
      </c>
    </row>
  </sheetData>
  <mergeCells count="7">
    <mergeCell ref="H23:I23"/>
    <mergeCell ref="H22:I22"/>
    <mergeCell ref="A1:P1"/>
    <mergeCell ref="A2:D2"/>
    <mergeCell ref="G2:I2"/>
    <mergeCell ref="A4:D4"/>
    <mergeCell ref="H21:I21"/>
  </mergeCells>
  <hyperlinks>
    <hyperlink ref="I15" r:id="rId1" xr:uid="{00000000-0004-0000-0A00-000000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5"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3366FF"/>
    <pageSetUpPr fitToPage="1"/>
  </sheetPr>
  <dimension ref="A1:P27"/>
  <sheetViews>
    <sheetView view="pageBreakPreview" topLeftCell="I7" zoomScale="85" zoomScaleNormal="100" zoomScaleSheetLayoutView="85" workbookViewId="0">
      <selection activeCell="Q7" sqref="Q1:U1048576"/>
    </sheetView>
  </sheetViews>
  <sheetFormatPr baseColWidth="10" defaultRowHeight="15.75" x14ac:dyDescent="0.25"/>
  <cols>
    <col min="1" max="1" width="6.140625" style="11" customWidth="1"/>
    <col min="2" max="2" width="6.140625" style="11" hidden="1" customWidth="1"/>
    <col min="3" max="3" width="30.5703125" style="11" customWidth="1"/>
    <col min="4" max="4" width="31.42578125" style="11" customWidth="1"/>
    <col min="5" max="5" width="11.42578125" style="11" customWidth="1"/>
    <col min="6" max="6" width="15.7109375" style="11" customWidth="1"/>
    <col min="7" max="7" width="28.5703125" style="11" customWidth="1"/>
    <col min="8" max="8" width="19.85546875" style="11" customWidth="1"/>
    <col min="9" max="9" width="27.7109375" style="11" customWidth="1"/>
    <col min="10" max="10" width="19.140625" style="11" customWidth="1"/>
    <col min="11" max="11" width="21.28515625" style="11" hidden="1" customWidth="1"/>
    <col min="12" max="12" width="15" style="11" customWidth="1"/>
    <col min="13" max="13" width="14.7109375" style="11" customWidth="1"/>
    <col min="14" max="14" width="15.7109375" style="11" customWidth="1"/>
    <col min="15" max="15" width="16.140625" style="11" customWidth="1"/>
    <col min="16" max="16" width="18.140625" style="11" bestFit="1" customWidth="1"/>
    <col min="17" max="16384" width="11.42578125" style="11"/>
  </cols>
  <sheetData>
    <row r="1" spans="1:16" ht="93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23.25" x14ac:dyDescent="0.35">
      <c r="A2" s="212" t="s">
        <v>692</v>
      </c>
      <c r="B2" s="213"/>
      <c r="C2" s="213"/>
      <c r="D2" s="213"/>
      <c r="E2" s="141" t="s">
        <v>693</v>
      </c>
      <c r="F2" s="208" t="s">
        <v>3</v>
      </c>
      <c r="G2" s="208"/>
      <c r="H2" s="208"/>
      <c r="I2" s="208"/>
      <c r="J2" s="208"/>
      <c r="K2" s="141"/>
      <c r="L2" s="141"/>
      <c r="M2" s="141"/>
      <c r="N2" s="126" t="s">
        <v>1051</v>
      </c>
      <c r="O2" s="141"/>
      <c r="P2" s="141"/>
    </row>
    <row r="3" spans="1:16" ht="18.75" x14ac:dyDescent="0.3">
      <c r="A3" s="142" t="s">
        <v>694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9" t="s">
        <v>14</v>
      </c>
      <c r="K7" s="148" t="s">
        <v>15</v>
      </c>
      <c r="L7" s="150" t="s">
        <v>18</v>
      </c>
      <c r="M7" s="149" t="s">
        <v>19</v>
      </c>
      <c r="N7" s="149" t="s">
        <v>20</v>
      </c>
      <c r="O7" s="151" t="s">
        <v>21</v>
      </c>
      <c r="P7" s="152" t="s">
        <v>22</v>
      </c>
    </row>
    <row r="8" spans="1:16" ht="25.15" customHeight="1" x14ac:dyDescent="0.25">
      <c r="A8" s="147">
        <v>1</v>
      </c>
      <c r="B8" s="147"/>
      <c r="C8" s="12" t="s">
        <v>695</v>
      </c>
      <c r="D8" s="12" t="s">
        <v>696</v>
      </c>
      <c r="E8" s="14" t="s">
        <v>25</v>
      </c>
      <c r="F8" s="15">
        <v>44440</v>
      </c>
      <c r="G8" s="12" t="s">
        <v>697</v>
      </c>
      <c r="H8" s="12" t="s">
        <v>698</v>
      </c>
      <c r="I8" s="12" t="s">
        <v>699</v>
      </c>
      <c r="J8" s="16">
        <v>16154.674397000001</v>
      </c>
      <c r="K8" s="16">
        <f>+J8/30.4*40</f>
        <v>21256.150522368422</v>
      </c>
      <c r="L8" s="16">
        <f t="shared" ref="L8:L23" si="0">+J8/30.4*40</f>
        <v>21256.150522368422</v>
      </c>
      <c r="M8" s="16">
        <f t="shared" ref="M8:M23" si="1">+J8/30.4*20*0.25</f>
        <v>2657.0188152960527</v>
      </c>
      <c r="N8" s="16">
        <v>0</v>
      </c>
      <c r="O8" s="16">
        <v>1782.62</v>
      </c>
      <c r="P8" s="16">
        <f t="shared" ref="P8:P23" si="2">+J8*3%</f>
        <v>484.64023191000001</v>
      </c>
    </row>
    <row r="9" spans="1:16" ht="25.15" customHeight="1" x14ac:dyDescent="0.25">
      <c r="A9" s="147">
        <v>2</v>
      </c>
      <c r="B9" s="147">
        <v>581</v>
      </c>
      <c r="C9" s="12" t="s">
        <v>1012</v>
      </c>
      <c r="D9" s="12" t="s">
        <v>700</v>
      </c>
      <c r="E9" s="14" t="s">
        <v>31</v>
      </c>
      <c r="F9" s="15">
        <v>45153</v>
      </c>
      <c r="G9" s="12" t="s">
        <v>1013</v>
      </c>
      <c r="H9" s="12" t="s">
        <v>1014</v>
      </c>
      <c r="I9" s="12" t="s">
        <v>705</v>
      </c>
      <c r="J9" s="16">
        <v>12140.854728</v>
      </c>
      <c r="K9" s="106"/>
      <c r="L9" s="16">
        <f t="shared" si="0"/>
        <v>15974.808852631579</v>
      </c>
      <c r="M9" s="16">
        <f t="shared" si="1"/>
        <v>1996.8511065789473</v>
      </c>
      <c r="N9" s="16">
        <v>0</v>
      </c>
      <c r="O9" s="16">
        <v>1055.68</v>
      </c>
      <c r="P9" s="16">
        <f t="shared" si="2"/>
        <v>364.22564183999998</v>
      </c>
    </row>
    <row r="10" spans="1:16" ht="25.15" customHeight="1" x14ac:dyDescent="0.25">
      <c r="A10" s="147">
        <v>3</v>
      </c>
      <c r="B10" s="147"/>
      <c r="C10" s="12" t="s">
        <v>701</v>
      </c>
      <c r="D10" s="12" t="s">
        <v>702</v>
      </c>
      <c r="E10" s="14" t="s">
        <v>31</v>
      </c>
      <c r="F10" s="15">
        <v>44662</v>
      </c>
      <c r="G10" s="12" t="s">
        <v>703</v>
      </c>
      <c r="H10" s="12" t="s">
        <v>704</v>
      </c>
      <c r="I10" s="12" t="s">
        <v>705</v>
      </c>
      <c r="J10" s="16">
        <v>7567.4719999999998</v>
      </c>
      <c r="K10" s="106" t="s">
        <v>706</v>
      </c>
      <c r="L10" s="16">
        <f t="shared" si="0"/>
        <v>9957.2000000000007</v>
      </c>
      <c r="M10" s="16">
        <f t="shared" si="1"/>
        <v>1244.6500000000001</v>
      </c>
      <c r="N10" s="16">
        <v>0</v>
      </c>
      <c r="O10" s="16">
        <v>506.24</v>
      </c>
      <c r="P10" s="16">
        <f t="shared" si="2"/>
        <v>227.02415999999999</v>
      </c>
    </row>
    <row r="11" spans="1:16" ht="25.5" customHeight="1" x14ac:dyDescent="0.25">
      <c r="A11" s="147">
        <v>4</v>
      </c>
      <c r="B11" s="147"/>
      <c r="C11" s="12" t="s">
        <v>707</v>
      </c>
      <c r="D11" s="12" t="s">
        <v>708</v>
      </c>
      <c r="E11" s="14" t="s">
        <v>31</v>
      </c>
      <c r="F11" s="15">
        <v>39448</v>
      </c>
      <c r="G11" s="12" t="s">
        <v>709</v>
      </c>
      <c r="H11" s="12" t="s">
        <v>710</v>
      </c>
      <c r="I11" s="12" t="s">
        <v>711</v>
      </c>
      <c r="J11" s="16">
        <v>5472.1633999999995</v>
      </c>
      <c r="K11" s="106"/>
      <c r="L11" s="16">
        <f t="shared" si="0"/>
        <v>7200.2149999999992</v>
      </c>
      <c r="M11" s="16">
        <f t="shared" si="1"/>
        <v>900.0268749999999</v>
      </c>
      <c r="N11" s="16">
        <v>0</v>
      </c>
      <c r="O11" s="16">
        <v>0</v>
      </c>
      <c r="P11" s="16">
        <f t="shared" si="2"/>
        <v>164.16490199999998</v>
      </c>
    </row>
    <row r="12" spans="1:16" ht="25.15" customHeight="1" x14ac:dyDescent="0.25">
      <c r="A12" s="147">
        <v>5</v>
      </c>
      <c r="B12" s="147"/>
      <c r="C12" s="12" t="s">
        <v>712</v>
      </c>
      <c r="D12" s="12" t="s">
        <v>35</v>
      </c>
      <c r="E12" s="14" t="s">
        <v>31</v>
      </c>
      <c r="F12" s="15">
        <v>44470</v>
      </c>
      <c r="G12" s="12" t="s">
        <v>713</v>
      </c>
      <c r="H12" s="12" t="s">
        <v>714</v>
      </c>
      <c r="I12" s="12" t="s">
        <v>711</v>
      </c>
      <c r="J12" s="16">
        <v>7567.4719999999998</v>
      </c>
      <c r="K12" s="106"/>
      <c r="L12" s="16">
        <f t="shared" si="0"/>
        <v>9957.2000000000007</v>
      </c>
      <c r="M12" s="16">
        <f t="shared" si="1"/>
        <v>1244.6500000000001</v>
      </c>
      <c r="N12" s="16">
        <v>0</v>
      </c>
      <c r="O12" s="16">
        <v>506.24</v>
      </c>
      <c r="P12" s="16">
        <f t="shared" si="2"/>
        <v>227.02415999999999</v>
      </c>
    </row>
    <row r="13" spans="1:16" ht="25.15" customHeight="1" x14ac:dyDescent="0.25">
      <c r="A13" s="147">
        <v>6</v>
      </c>
      <c r="B13" s="147"/>
      <c r="C13" s="12" t="s">
        <v>715</v>
      </c>
      <c r="D13" s="12" t="s">
        <v>719</v>
      </c>
      <c r="E13" s="14" t="s">
        <v>31</v>
      </c>
      <c r="F13" s="15">
        <v>44470</v>
      </c>
      <c r="G13" s="12" t="s">
        <v>716</v>
      </c>
      <c r="H13" s="12" t="s">
        <v>717</v>
      </c>
      <c r="I13" s="12" t="s">
        <v>711</v>
      </c>
      <c r="J13" s="16">
        <v>7567.4719999999998</v>
      </c>
      <c r="K13" s="106"/>
      <c r="L13" s="16">
        <f t="shared" si="0"/>
        <v>9957.2000000000007</v>
      </c>
      <c r="M13" s="16">
        <f t="shared" si="1"/>
        <v>1244.6500000000001</v>
      </c>
      <c r="N13" s="16">
        <v>0</v>
      </c>
      <c r="O13" s="16">
        <v>506.24</v>
      </c>
      <c r="P13" s="16">
        <f t="shared" si="2"/>
        <v>227.02415999999999</v>
      </c>
    </row>
    <row r="14" spans="1:16" ht="25.15" customHeight="1" x14ac:dyDescent="0.25">
      <c r="A14" s="147">
        <v>7</v>
      </c>
      <c r="B14" s="147"/>
      <c r="C14" s="12" t="s">
        <v>718</v>
      </c>
      <c r="D14" s="12" t="s">
        <v>719</v>
      </c>
      <c r="E14" s="14" t="s">
        <v>31</v>
      </c>
      <c r="F14" s="15">
        <v>44713</v>
      </c>
      <c r="G14" s="12" t="s">
        <v>720</v>
      </c>
      <c r="H14" s="12" t="s">
        <v>721</v>
      </c>
      <c r="I14" s="12" t="s">
        <v>711</v>
      </c>
      <c r="J14" s="16">
        <v>7567.4719999999998</v>
      </c>
      <c r="K14" s="106"/>
      <c r="L14" s="16">
        <f t="shared" si="0"/>
        <v>9957.2000000000007</v>
      </c>
      <c r="M14" s="16">
        <f t="shared" si="1"/>
        <v>1244.6500000000001</v>
      </c>
      <c r="N14" s="16">
        <v>0</v>
      </c>
      <c r="O14" s="16">
        <v>506.24</v>
      </c>
      <c r="P14" s="16">
        <f t="shared" si="2"/>
        <v>227.02415999999999</v>
      </c>
    </row>
    <row r="15" spans="1:16" ht="25.15" customHeight="1" x14ac:dyDescent="0.25">
      <c r="A15" s="147">
        <v>8</v>
      </c>
      <c r="B15" s="147"/>
      <c r="C15" s="12" t="s">
        <v>983</v>
      </c>
      <c r="D15" s="12" t="s">
        <v>719</v>
      </c>
      <c r="E15" s="14" t="s">
        <v>31</v>
      </c>
      <c r="F15" s="15">
        <v>45048</v>
      </c>
      <c r="G15" s="12" t="s">
        <v>985</v>
      </c>
      <c r="H15" s="12" t="s">
        <v>984</v>
      </c>
      <c r="I15" s="12" t="s">
        <v>711</v>
      </c>
      <c r="J15" s="16">
        <v>7567.4719999999998</v>
      </c>
      <c r="K15" s="106"/>
      <c r="L15" s="16">
        <f t="shared" si="0"/>
        <v>9957.2000000000007</v>
      </c>
      <c r="M15" s="16">
        <f t="shared" si="1"/>
        <v>1244.6500000000001</v>
      </c>
      <c r="N15" s="16">
        <v>0</v>
      </c>
      <c r="O15" s="16">
        <v>506.24</v>
      </c>
      <c r="P15" s="16">
        <f t="shared" si="2"/>
        <v>227.02415999999999</v>
      </c>
    </row>
    <row r="16" spans="1:16" ht="25.15" customHeight="1" x14ac:dyDescent="0.25">
      <c r="A16" s="147">
        <v>9</v>
      </c>
      <c r="B16" s="147">
        <v>623</v>
      </c>
      <c r="C16" s="12" t="s">
        <v>722</v>
      </c>
      <c r="D16" s="12" t="s">
        <v>723</v>
      </c>
      <c r="E16" s="14" t="s">
        <v>31</v>
      </c>
      <c r="F16" s="15">
        <v>43678</v>
      </c>
      <c r="G16" s="12" t="s">
        <v>724</v>
      </c>
      <c r="H16" s="12" t="s">
        <v>725</v>
      </c>
      <c r="I16" s="12" t="s">
        <v>711</v>
      </c>
      <c r="J16" s="16">
        <v>3138.7190000000001</v>
      </c>
      <c r="K16" s="106"/>
      <c r="L16" s="16">
        <f t="shared" si="0"/>
        <v>4129.8934210526313</v>
      </c>
      <c r="M16" s="16">
        <f t="shared" si="1"/>
        <v>516.23667763157891</v>
      </c>
      <c r="N16" s="16">
        <v>0</v>
      </c>
      <c r="O16" s="16">
        <v>0</v>
      </c>
      <c r="P16" s="16">
        <f t="shared" si="2"/>
        <v>94.161569999999998</v>
      </c>
    </row>
    <row r="17" spans="1:16" ht="25.15" customHeight="1" x14ac:dyDescent="0.25">
      <c r="A17" s="147">
        <v>10</v>
      </c>
      <c r="B17" s="147">
        <v>291</v>
      </c>
      <c r="C17" s="12" t="s">
        <v>726</v>
      </c>
      <c r="D17" s="12" t="s">
        <v>727</v>
      </c>
      <c r="E17" s="14" t="s">
        <v>31</v>
      </c>
      <c r="F17" s="15">
        <v>42050</v>
      </c>
      <c r="G17" s="12" t="s">
        <v>728</v>
      </c>
      <c r="H17" s="12" t="s">
        <v>729</v>
      </c>
      <c r="I17" s="12" t="s">
        <v>711</v>
      </c>
      <c r="J17" s="16">
        <v>1974.5306</v>
      </c>
      <c r="K17" s="106"/>
      <c r="L17" s="16">
        <f t="shared" si="0"/>
        <v>2598.0665789473687</v>
      </c>
      <c r="M17" s="16">
        <f t="shared" si="1"/>
        <v>324.75832236842109</v>
      </c>
      <c r="N17" s="16">
        <v>163.16</v>
      </c>
      <c r="O17" s="16">
        <v>0</v>
      </c>
      <c r="P17" s="16">
        <f t="shared" si="2"/>
        <v>59.235917999999998</v>
      </c>
    </row>
    <row r="18" spans="1:16" ht="25.15" customHeight="1" x14ac:dyDescent="0.25">
      <c r="A18" s="147">
        <v>11</v>
      </c>
      <c r="B18" s="147"/>
      <c r="C18" s="12" t="s">
        <v>730</v>
      </c>
      <c r="D18" s="12" t="s">
        <v>731</v>
      </c>
      <c r="E18" s="14" t="s">
        <v>31</v>
      </c>
      <c r="F18" s="15">
        <v>43647</v>
      </c>
      <c r="G18" s="12" t="s">
        <v>732</v>
      </c>
      <c r="H18" s="12" t="s">
        <v>733</v>
      </c>
      <c r="I18" s="12" t="s">
        <v>711</v>
      </c>
      <c r="J18" s="16">
        <v>1974.5306</v>
      </c>
      <c r="K18" s="106"/>
      <c r="L18" s="16">
        <f t="shared" si="0"/>
        <v>2598.0665789473687</v>
      </c>
      <c r="M18" s="16">
        <f t="shared" si="1"/>
        <v>324.75832236842109</v>
      </c>
      <c r="N18" s="16">
        <v>163.16</v>
      </c>
      <c r="O18" s="16">
        <v>0</v>
      </c>
      <c r="P18" s="16">
        <f t="shared" si="2"/>
        <v>59.235917999999998</v>
      </c>
    </row>
    <row r="19" spans="1:16" ht="25.15" customHeight="1" x14ac:dyDescent="0.25">
      <c r="A19" s="147">
        <v>12</v>
      </c>
      <c r="B19" s="147">
        <v>751</v>
      </c>
      <c r="C19" s="12" t="s">
        <v>734</v>
      </c>
      <c r="D19" s="12" t="s">
        <v>735</v>
      </c>
      <c r="E19" s="14" t="s">
        <v>31</v>
      </c>
      <c r="F19" s="15">
        <v>44662</v>
      </c>
      <c r="G19" s="12" t="s">
        <v>736</v>
      </c>
      <c r="H19" s="12" t="s">
        <v>737</v>
      </c>
      <c r="I19" s="12" t="s">
        <v>711</v>
      </c>
      <c r="J19" s="16">
        <v>4811.5626000000002</v>
      </c>
      <c r="K19" s="106"/>
      <c r="L19" s="16">
        <f t="shared" si="0"/>
        <v>6331.0034210526319</v>
      </c>
      <c r="M19" s="16">
        <f t="shared" si="1"/>
        <v>791.37542763157899</v>
      </c>
      <c r="N19" s="16">
        <v>0</v>
      </c>
      <c r="O19" s="16">
        <v>729.9</v>
      </c>
      <c r="P19" s="16">
        <f t="shared" si="2"/>
        <v>144.346878</v>
      </c>
    </row>
    <row r="20" spans="1:16" ht="25.15" customHeight="1" x14ac:dyDescent="0.25">
      <c r="A20" s="147">
        <v>13</v>
      </c>
      <c r="B20" s="147"/>
      <c r="C20" s="12" t="s">
        <v>738</v>
      </c>
      <c r="D20" s="12" t="s">
        <v>739</v>
      </c>
      <c r="E20" s="14" t="s">
        <v>31</v>
      </c>
      <c r="F20" s="15">
        <v>43647</v>
      </c>
      <c r="G20" s="12" t="s">
        <v>740</v>
      </c>
      <c r="H20" s="12" t="s">
        <v>741</v>
      </c>
      <c r="I20" s="12" t="s">
        <v>711</v>
      </c>
      <c r="J20" s="16">
        <v>1974.5306</v>
      </c>
      <c r="K20" s="106"/>
      <c r="L20" s="16">
        <f t="shared" si="0"/>
        <v>2598.0665789473687</v>
      </c>
      <c r="M20" s="16">
        <f t="shared" si="1"/>
        <v>324.75832236842109</v>
      </c>
      <c r="N20" s="16">
        <v>163.16</v>
      </c>
      <c r="O20" s="16">
        <v>0</v>
      </c>
      <c r="P20" s="16">
        <f t="shared" si="2"/>
        <v>59.235917999999998</v>
      </c>
    </row>
    <row r="21" spans="1:16" ht="25.15" customHeight="1" x14ac:dyDescent="0.25">
      <c r="A21" s="147">
        <v>14</v>
      </c>
      <c r="B21" s="147"/>
      <c r="C21" s="12" t="s">
        <v>180</v>
      </c>
      <c r="D21" s="12" t="s">
        <v>742</v>
      </c>
      <c r="E21" s="14" t="s">
        <v>31</v>
      </c>
      <c r="F21" s="15"/>
      <c r="G21" s="12"/>
      <c r="H21" s="12"/>
      <c r="I21" s="12"/>
      <c r="J21" s="16">
        <v>1974.5306</v>
      </c>
      <c r="K21" s="106"/>
      <c r="L21" s="16">
        <f t="shared" si="0"/>
        <v>2598.0665789473687</v>
      </c>
      <c r="M21" s="16">
        <f t="shared" si="1"/>
        <v>324.75832236842109</v>
      </c>
      <c r="N21" s="16">
        <v>163.16</v>
      </c>
      <c r="O21" s="16">
        <v>0</v>
      </c>
      <c r="P21" s="16">
        <f t="shared" si="2"/>
        <v>59.235917999999998</v>
      </c>
    </row>
    <row r="22" spans="1:16" ht="25.15" customHeight="1" x14ac:dyDescent="0.25">
      <c r="A22" s="147">
        <v>15</v>
      </c>
      <c r="B22" s="147"/>
      <c r="C22" s="12" t="s">
        <v>180</v>
      </c>
      <c r="D22" s="12" t="s">
        <v>743</v>
      </c>
      <c r="E22" s="14" t="s">
        <v>31</v>
      </c>
      <c r="F22" s="15"/>
      <c r="G22" s="12"/>
      <c r="H22" s="12"/>
      <c r="I22" s="12"/>
      <c r="J22" s="16">
        <v>1974.5306</v>
      </c>
      <c r="K22" s="106"/>
      <c r="L22" s="16">
        <f t="shared" si="0"/>
        <v>2598.0665789473687</v>
      </c>
      <c r="M22" s="16">
        <f t="shared" si="1"/>
        <v>324.75832236842109</v>
      </c>
      <c r="N22" s="16">
        <v>163.16</v>
      </c>
      <c r="O22" s="16">
        <v>0</v>
      </c>
      <c r="P22" s="16">
        <f t="shared" si="2"/>
        <v>59.235917999999998</v>
      </c>
    </row>
    <row r="23" spans="1:16" ht="25.15" customHeight="1" x14ac:dyDescent="0.25">
      <c r="A23" s="147">
        <v>16</v>
      </c>
      <c r="B23" s="147"/>
      <c r="C23" s="12" t="s">
        <v>180</v>
      </c>
      <c r="D23" s="12" t="s">
        <v>744</v>
      </c>
      <c r="E23" s="14" t="s">
        <v>31</v>
      </c>
      <c r="F23" s="15"/>
      <c r="G23" s="12"/>
      <c r="H23" s="12"/>
      <c r="I23" s="12"/>
      <c r="J23" s="16">
        <v>2556.4703000000004</v>
      </c>
      <c r="K23" s="106"/>
      <c r="L23" s="16">
        <f t="shared" si="0"/>
        <v>3363.7767105263165</v>
      </c>
      <c r="M23" s="16">
        <f t="shared" si="1"/>
        <v>420.47208881578956</v>
      </c>
      <c r="N23" s="16">
        <v>163.16</v>
      </c>
      <c r="O23" s="16">
        <v>0</v>
      </c>
      <c r="P23" s="16">
        <f t="shared" si="2"/>
        <v>76.694109000000012</v>
      </c>
    </row>
    <row r="24" spans="1:16" ht="25.15" customHeight="1" thickBot="1" x14ac:dyDescent="0.3">
      <c r="E24" s="26"/>
      <c r="F24" s="27"/>
      <c r="J24" s="52"/>
      <c r="K24" s="53"/>
      <c r="L24" s="28"/>
      <c r="M24" s="28"/>
      <c r="N24" s="28"/>
      <c r="O24" s="28"/>
      <c r="P24" s="28"/>
    </row>
    <row r="25" spans="1:16" ht="25.15" customHeight="1" thickBot="1" x14ac:dyDescent="0.3">
      <c r="G25" s="29"/>
      <c r="H25" s="203" t="s">
        <v>127</v>
      </c>
      <c r="I25" s="204"/>
      <c r="J25" s="31">
        <f>SUM(J8:K15)</f>
        <v>92861.203047368399</v>
      </c>
      <c r="K25" s="54">
        <f>SUM(K11:K14)</f>
        <v>0</v>
      </c>
      <c r="L25" s="31">
        <v>0</v>
      </c>
      <c r="M25" s="54"/>
      <c r="N25" s="31">
        <f>SUM(N8:N18)</f>
        <v>326.32</v>
      </c>
      <c r="O25" s="31">
        <f>SUM(O8:O18)</f>
        <v>5369.4999999999991</v>
      </c>
      <c r="P25" s="31">
        <f>SUM(P8:P23)</f>
        <v>2759.533722749999</v>
      </c>
    </row>
    <row r="26" spans="1:16" ht="25.15" customHeight="1" thickBot="1" x14ac:dyDescent="0.3">
      <c r="G26" s="29"/>
      <c r="H26" s="228" t="s">
        <v>128</v>
      </c>
      <c r="I26" s="229"/>
      <c r="J26" s="55">
        <f>+J25*12</f>
        <v>1114334.4365684208</v>
      </c>
      <c r="K26" s="55">
        <f>+K25*12</f>
        <v>0</v>
      </c>
      <c r="L26" s="55">
        <f>SUM(L8:L15)</f>
        <v>94217.174374999988</v>
      </c>
      <c r="M26" s="55">
        <f>SUM(M8:M23)</f>
        <v>15129.022602796054</v>
      </c>
      <c r="N26" s="55">
        <f>+N25*12</f>
        <v>3915.84</v>
      </c>
      <c r="O26" s="31">
        <f>+O25*12</f>
        <v>64433.999999999985</v>
      </c>
      <c r="P26" s="56">
        <f>+P25*12</f>
        <v>33114.40467299999</v>
      </c>
    </row>
    <row r="27" spans="1:16" ht="25.35" customHeight="1" thickBot="1" x14ac:dyDescent="0.3">
      <c r="H27" s="201" t="s">
        <v>803</v>
      </c>
      <c r="I27" s="202"/>
      <c r="J27" s="90"/>
      <c r="K27" s="90"/>
      <c r="L27" s="90">
        <f>+L26*3%</f>
        <v>2826.5152312499995</v>
      </c>
      <c r="M27" s="90">
        <f>+M26*3%</f>
        <v>453.87067808388161</v>
      </c>
      <c r="N27" s="90"/>
      <c r="O27" s="83"/>
      <c r="P27" s="91">
        <f>+P26+L27+M27</f>
        <v>36394.790582333873</v>
      </c>
    </row>
  </sheetData>
  <mergeCells count="7">
    <mergeCell ref="H27:I27"/>
    <mergeCell ref="H26:I26"/>
    <mergeCell ref="A1:P1"/>
    <mergeCell ref="A2:D2"/>
    <mergeCell ref="F2:J2"/>
    <mergeCell ref="A4:D4"/>
    <mergeCell ref="H25:I25"/>
  </mergeCells>
  <hyperlinks>
    <hyperlink ref="I8" r:id="rId1" xr:uid="{00000000-0004-0000-0B00-000000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8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3366FF"/>
    <pageSetUpPr fitToPage="1"/>
  </sheetPr>
  <dimension ref="A1:P16"/>
  <sheetViews>
    <sheetView view="pageBreakPreview" topLeftCell="I1" zoomScale="70" zoomScaleNormal="100" zoomScaleSheetLayoutView="70" workbookViewId="0">
      <selection activeCell="Q1" sqref="Q1:T1048576"/>
    </sheetView>
  </sheetViews>
  <sheetFormatPr baseColWidth="10" defaultRowHeight="15" x14ac:dyDescent="0.25"/>
  <cols>
    <col min="1" max="1" width="7.5703125" style="10" customWidth="1"/>
    <col min="2" max="2" width="7.5703125" style="10" hidden="1" customWidth="1"/>
    <col min="3" max="3" width="38.7109375" style="10" customWidth="1"/>
    <col min="4" max="4" width="53.42578125" style="10" customWidth="1"/>
    <col min="5" max="5" width="11.42578125" style="10" customWidth="1"/>
    <col min="6" max="6" width="15.140625" style="10" customWidth="1"/>
    <col min="7" max="7" width="31.140625" style="10" customWidth="1"/>
    <col min="8" max="8" width="26" style="10" customWidth="1"/>
    <col min="9" max="9" width="41.7109375" style="10" customWidth="1"/>
    <col min="10" max="10" width="24.140625" style="10" customWidth="1"/>
    <col min="11" max="11" width="32.5703125" style="10" hidden="1" customWidth="1"/>
    <col min="12" max="12" width="23.28515625" style="10" customWidth="1"/>
    <col min="13" max="13" width="23.42578125" style="10" customWidth="1"/>
    <col min="14" max="14" width="15.28515625" style="10" customWidth="1"/>
    <col min="15" max="15" width="20.85546875" style="10" customWidth="1"/>
    <col min="16" max="16" width="18.42578125" style="10" customWidth="1"/>
    <col min="17" max="16384" width="11.42578125" style="10"/>
  </cols>
  <sheetData>
    <row r="1" spans="1:16" ht="109.5" customHeight="1" thickBot="1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s="11" customFormat="1" ht="20.25" customHeight="1" x14ac:dyDescent="0.35">
      <c r="A2" s="212" t="s">
        <v>745</v>
      </c>
      <c r="B2" s="213"/>
      <c r="C2" s="213"/>
      <c r="D2" s="213"/>
      <c r="E2" s="141" t="s">
        <v>746</v>
      </c>
      <c r="F2" s="141"/>
      <c r="G2" s="208" t="s">
        <v>3</v>
      </c>
      <c r="H2" s="208"/>
      <c r="I2" s="208"/>
      <c r="J2" s="141"/>
      <c r="K2" s="141"/>
      <c r="L2" s="141"/>
      <c r="M2" s="141"/>
      <c r="N2" s="126" t="s">
        <v>1051</v>
      </c>
      <c r="O2" s="141"/>
      <c r="P2" s="187"/>
    </row>
    <row r="3" spans="1:16" s="11" customFormat="1" ht="19.5" customHeight="1" x14ac:dyDescent="0.3">
      <c r="A3" s="142" t="s">
        <v>747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88"/>
    </row>
    <row r="4" spans="1:16" s="11" customFormat="1" ht="19.5" customHeight="1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88"/>
    </row>
    <row r="5" spans="1:16" s="11" customFormat="1" ht="19.5" customHeight="1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88"/>
    </row>
    <row r="6" spans="1:16" s="11" customFormat="1" ht="19.5" customHeight="1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89"/>
    </row>
    <row r="7" spans="1:16" s="11" customFormat="1" ht="53.25" customHeight="1" x14ac:dyDescent="0.3">
      <c r="A7" s="180" t="s">
        <v>6</v>
      </c>
      <c r="B7" s="180"/>
      <c r="C7" s="180" t="s">
        <v>7</v>
      </c>
      <c r="D7" s="180" t="s">
        <v>8</v>
      </c>
      <c r="E7" s="182" t="s">
        <v>9</v>
      </c>
      <c r="F7" s="183" t="s">
        <v>10</v>
      </c>
      <c r="G7" s="180" t="s">
        <v>11</v>
      </c>
      <c r="H7" s="180" t="s">
        <v>12</v>
      </c>
      <c r="I7" s="180" t="s">
        <v>13</v>
      </c>
      <c r="J7" s="183" t="s">
        <v>14</v>
      </c>
      <c r="K7" s="180" t="s">
        <v>15</v>
      </c>
      <c r="L7" s="184" t="s">
        <v>18</v>
      </c>
      <c r="M7" s="183" t="s">
        <v>19</v>
      </c>
      <c r="N7" s="183" t="s">
        <v>20</v>
      </c>
      <c r="O7" s="185" t="s">
        <v>21</v>
      </c>
      <c r="P7" s="186" t="s">
        <v>22</v>
      </c>
    </row>
    <row r="8" spans="1:16" s="11" customFormat="1" ht="30.75" customHeight="1" x14ac:dyDescent="0.3">
      <c r="A8" s="181">
        <v>1</v>
      </c>
      <c r="B8" s="181">
        <v>676</v>
      </c>
      <c r="C8" s="57" t="s">
        <v>748</v>
      </c>
      <c r="D8" s="58" t="s">
        <v>749</v>
      </c>
      <c r="E8" s="59" t="s">
        <v>25</v>
      </c>
      <c r="F8" s="15">
        <v>44440</v>
      </c>
      <c r="G8" s="58" t="s">
        <v>750</v>
      </c>
      <c r="H8" s="58" t="s">
        <v>751</v>
      </c>
      <c r="I8" s="58" t="s">
        <v>752</v>
      </c>
      <c r="J8" s="60">
        <v>16154.674397000001</v>
      </c>
      <c r="K8" s="61" t="s">
        <v>753</v>
      </c>
      <c r="L8" s="60">
        <f>J8/30.4*40</f>
        <v>21256.150522368422</v>
      </c>
      <c r="M8" s="60">
        <f>J8/30.4*20*0.25</f>
        <v>2657.0188152960527</v>
      </c>
      <c r="N8" s="60">
        <v>0</v>
      </c>
      <c r="O8" s="16">
        <v>1782.62</v>
      </c>
      <c r="P8" s="60">
        <f>J8*3%</f>
        <v>484.64023191000001</v>
      </c>
    </row>
    <row r="9" spans="1:16" s="11" customFormat="1" ht="30.75" customHeight="1" x14ac:dyDescent="0.3">
      <c r="A9" s="181">
        <v>3</v>
      </c>
      <c r="B9" s="181">
        <v>583</v>
      </c>
      <c r="C9" s="58" t="s">
        <v>759</v>
      </c>
      <c r="D9" s="58" t="s">
        <v>760</v>
      </c>
      <c r="E9" s="59" t="s">
        <v>31</v>
      </c>
      <c r="F9" s="15">
        <v>43466</v>
      </c>
      <c r="G9" s="58" t="s">
        <v>761</v>
      </c>
      <c r="H9" s="58" t="s">
        <v>762</v>
      </c>
      <c r="I9" s="58" t="s">
        <v>763</v>
      </c>
      <c r="J9" s="60">
        <v>8169.2694879999999</v>
      </c>
      <c r="K9" s="61" t="s">
        <v>764</v>
      </c>
      <c r="L9" s="60">
        <f>+J9/30.4*40</f>
        <v>10749.0388</v>
      </c>
      <c r="M9" s="60">
        <f>+J9/30.4*20*0.25</f>
        <v>1343.62985</v>
      </c>
      <c r="N9" s="60">
        <v>0</v>
      </c>
      <c r="O9" s="60">
        <v>571.74</v>
      </c>
      <c r="P9" s="60">
        <f>+J9*3%</f>
        <v>245.07808463999999</v>
      </c>
    </row>
    <row r="10" spans="1:16" ht="30.75" customHeight="1" x14ac:dyDescent="0.3">
      <c r="A10" s="181">
        <v>5</v>
      </c>
      <c r="B10" s="181">
        <v>591</v>
      </c>
      <c r="C10" s="58" t="s">
        <v>769</v>
      </c>
      <c r="D10" s="58" t="s">
        <v>770</v>
      </c>
      <c r="E10" s="62" t="s">
        <v>31</v>
      </c>
      <c r="F10" s="15">
        <v>43586</v>
      </c>
      <c r="G10" s="58" t="s">
        <v>771</v>
      </c>
      <c r="H10" s="58" t="s">
        <v>772</v>
      </c>
      <c r="I10" s="58" t="s">
        <v>773</v>
      </c>
      <c r="J10" s="60">
        <v>7567.4719999999998</v>
      </c>
      <c r="K10" s="60"/>
      <c r="L10" s="60">
        <f>+J10/30.4*40</f>
        <v>9957.2000000000007</v>
      </c>
      <c r="M10" s="60">
        <f>+J10/30.4*20*0.25</f>
        <v>1244.6500000000001</v>
      </c>
      <c r="N10" s="60">
        <v>0</v>
      </c>
      <c r="O10" s="16">
        <v>506.24</v>
      </c>
      <c r="P10" s="60">
        <f>+J10*3%</f>
        <v>227.02415999999999</v>
      </c>
    </row>
    <row r="11" spans="1:16" s="25" customFormat="1" ht="30.75" customHeight="1" x14ac:dyDescent="0.3">
      <c r="A11" s="181">
        <v>4</v>
      </c>
      <c r="B11" s="181"/>
      <c r="C11" s="58" t="s">
        <v>765</v>
      </c>
      <c r="D11" s="58" t="s">
        <v>766</v>
      </c>
      <c r="E11" s="59" t="s">
        <v>31</v>
      </c>
      <c r="F11" s="15">
        <v>44470</v>
      </c>
      <c r="G11" s="58" t="s">
        <v>767</v>
      </c>
      <c r="H11" s="58" t="s">
        <v>768</v>
      </c>
      <c r="I11" s="58" t="s">
        <v>304</v>
      </c>
      <c r="J11" s="60">
        <v>8169.2694879999999</v>
      </c>
      <c r="K11" s="61"/>
      <c r="L11" s="60">
        <f>+J11/30.4*40</f>
        <v>10749.0388</v>
      </c>
      <c r="M11" s="60">
        <f>+J11/30.4*20*0.25</f>
        <v>1343.62985</v>
      </c>
      <c r="N11" s="60">
        <v>0</v>
      </c>
      <c r="O11" s="60">
        <v>571.74</v>
      </c>
      <c r="P11" s="60">
        <f>+J11*3%</f>
        <v>245.07808463999999</v>
      </c>
    </row>
    <row r="12" spans="1:16" s="11" customFormat="1" ht="30.75" customHeight="1" x14ac:dyDescent="0.3">
      <c r="A12" s="181">
        <v>2</v>
      </c>
      <c r="B12" s="181"/>
      <c r="C12" s="58" t="s">
        <v>754</v>
      </c>
      <c r="D12" s="58" t="s">
        <v>755</v>
      </c>
      <c r="E12" s="59" t="s">
        <v>31</v>
      </c>
      <c r="F12" s="15">
        <v>44470</v>
      </c>
      <c r="G12" s="58" t="s">
        <v>756</v>
      </c>
      <c r="H12" s="58" t="s">
        <v>757</v>
      </c>
      <c r="I12" s="58" t="s">
        <v>304</v>
      </c>
      <c r="J12" s="60">
        <v>8169.2694879999999</v>
      </c>
      <c r="K12" s="61" t="s">
        <v>758</v>
      </c>
      <c r="L12" s="60">
        <f>+J12/30.4*40</f>
        <v>10749.0388</v>
      </c>
      <c r="M12" s="60">
        <f>+J12/30.4*20*0.25</f>
        <v>1343.62985</v>
      </c>
      <c r="N12" s="60">
        <v>0</v>
      </c>
      <c r="O12" s="60">
        <v>571.74</v>
      </c>
      <c r="P12" s="60">
        <f>+J12*3%</f>
        <v>245.07808463999999</v>
      </c>
    </row>
    <row r="13" spans="1:16" ht="30.75" customHeight="1" thickBot="1" x14ac:dyDescent="0.3">
      <c r="A13" s="26"/>
      <c r="B13" s="26"/>
      <c r="C13" s="11"/>
      <c r="D13" s="11"/>
      <c r="E13" s="63"/>
      <c r="F13" s="27"/>
      <c r="G13" s="11"/>
      <c r="H13" s="11"/>
      <c r="I13" s="11"/>
      <c r="J13" s="28"/>
      <c r="K13" s="28"/>
      <c r="L13" s="28"/>
      <c r="M13" s="28"/>
      <c r="N13" s="28"/>
      <c r="O13" s="28"/>
      <c r="P13" s="28"/>
    </row>
    <row r="14" spans="1:16" s="11" customFormat="1" ht="30.75" customHeight="1" thickBot="1" x14ac:dyDescent="0.35">
      <c r="G14" s="29"/>
      <c r="H14" s="232" t="s">
        <v>774</v>
      </c>
      <c r="I14" s="233"/>
      <c r="J14" s="64">
        <f>SUM(J8:J12)</f>
        <v>48229.954860999998</v>
      </c>
      <c r="K14" s="64">
        <f>SUM(K8:K12)</f>
        <v>0</v>
      </c>
      <c r="L14" s="64">
        <v>0</v>
      </c>
      <c r="M14" s="64">
        <v>0</v>
      </c>
      <c r="N14" s="64">
        <f>SUM(N8:N12)</f>
        <v>0</v>
      </c>
      <c r="O14" s="64">
        <f>SUM(O8:O12)</f>
        <v>4004.079999999999</v>
      </c>
      <c r="P14" s="65">
        <f>SUM(P8:P12)</f>
        <v>1446.8986458300001</v>
      </c>
    </row>
    <row r="15" spans="1:16" s="11" customFormat="1" ht="30.75" customHeight="1" thickBot="1" x14ac:dyDescent="0.35">
      <c r="G15" s="29"/>
      <c r="H15" s="232" t="s">
        <v>128</v>
      </c>
      <c r="I15" s="233"/>
      <c r="J15" s="64">
        <f>+J14*12</f>
        <v>578759.45833199995</v>
      </c>
      <c r="K15" s="64">
        <f>+K14*12</f>
        <v>0</v>
      </c>
      <c r="L15" s="64">
        <f>SUM(L8:L14)</f>
        <v>63460.466922368432</v>
      </c>
      <c r="M15" s="64">
        <f>SUM(M8:M14)</f>
        <v>7932.558365296054</v>
      </c>
      <c r="N15" s="64">
        <f>+N14*12</f>
        <v>0</v>
      </c>
      <c r="O15" s="64">
        <f>+O14*12</f>
        <v>48048.959999999992</v>
      </c>
      <c r="P15" s="65">
        <f>+P14*12</f>
        <v>17362.783749959999</v>
      </c>
    </row>
    <row r="16" spans="1:16" ht="25.35" customHeight="1" thickBot="1" x14ac:dyDescent="0.35">
      <c r="H16" s="230" t="s">
        <v>803</v>
      </c>
      <c r="I16" s="231"/>
      <c r="J16" s="92"/>
      <c r="K16" s="92"/>
      <c r="L16" s="92">
        <f>+L15*3%</f>
        <v>1903.8140076710529</v>
      </c>
      <c r="M16" s="92">
        <f>+M15*3%</f>
        <v>237.97675095888161</v>
      </c>
      <c r="N16" s="92"/>
      <c r="O16" s="92"/>
      <c r="P16" s="93">
        <f>+P15+L16+M16</f>
        <v>19504.574508589933</v>
      </c>
    </row>
  </sheetData>
  <mergeCells count="7">
    <mergeCell ref="H16:I16"/>
    <mergeCell ref="H15:I15"/>
    <mergeCell ref="A1:P1"/>
    <mergeCell ref="A2:D2"/>
    <mergeCell ref="G2:I2"/>
    <mergeCell ref="A4:D4"/>
    <mergeCell ref="H14:I14"/>
  </mergeCells>
  <hyperlinks>
    <hyperlink ref="I11" r:id="rId1" xr:uid="{00000000-0004-0000-0C00-000000000000}"/>
  </hyperlinks>
  <printOptions horizontalCentered="1"/>
  <pageMargins left="0.9055118110236221" right="0.70866141732283472" top="1.3385826771653544" bottom="0.74803149606299213" header="0.31496062992125984" footer="0.31496062992125984"/>
  <pageSetup paperSize="5" scale="45" orientation="landscape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3366FF"/>
    <pageSetUpPr fitToPage="1"/>
  </sheetPr>
  <dimension ref="A1:Q16"/>
  <sheetViews>
    <sheetView view="pageBreakPreview" topLeftCell="H1" zoomScale="70" zoomScaleNormal="100" zoomScaleSheetLayoutView="70" workbookViewId="0">
      <selection activeCell="P1" sqref="P1:Q1048576"/>
    </sheetView>
  </sheetViews>
  <sheetFormatPr baseColWidth="10" defaultRowHeight="15" x14ac:dyDescent="0.25"/>
  <cols>
    <col min="1" max="1" width="7.5703125" style="10" customWidth="1"/>
    <col min="2" max="2" width="39.140625" style="10" bestFit="1" customWidth="1"/>
    <col min="3" max="3" width="37.5703125" style="10" customWidth="1"/>
    <col min="4" max="4" width="11.42578125" style="10" customWidth="1"/>
    <col min="5" max="5" width="15.140625" style="10" customWidth="1"/>
    <col min="6" max="6" width="31.140625" style="10" customWidth="1"/>
    <col min="7" max="7" width="26" style="10" customWidth="1"/>
    <col min="8" max="8" width="41.7109375" style="10" customWidth="1"/>
    <col min="9" max="9" width="24.140625" style="10" customWidth="1"/>
    <col min="10" max="10" width="32.5703125" style="10" hidden="1" customWidth="1"/>
    <col min="11" max="11" width="23.28515625" style="10" customWidth="1"/>
    <col min="12" max="12" width="23.42578125" style="10" customWidth="1"/>
    <col min="13" max="13" width="15.28515625" style="10" customWidth="1"/>
    <col min="14" max="14" width="20.85546875" style="10" customWidth="1"/>
    <col min="15" max="15" width="21.28515625" style="10" customWidth="1"/>
    <col min="16" max="16" width="18.42578125" style="111" customWidth="1"/>
    <col min="17" max="17" width="20.85546875" style="111" bestFit="1" customWidth="1"/>
    <col min="18" max="16384" width="11.42578125" style="10"/>
  </cols>
  <sheetData>
    <row r="1" spans="1:17" ht="109.5" customHeight="1" thickBot="1" x14ac:dyDescent="0.3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7" s="11" customFormat="1" ht="20.25" customHeight="1" x14ac:dyDescent="0.35">
      <c r="A2" s="212" t="s">
        <v>775</v>
      </c>
      <c r="B2" s="213"/>
      <c r="C2" s="213"/>
      <c r="D2" s="141" t="s">
        <v>746</v>
      </c>
      <c r="E2" s="141"/>
      <c r="F2" s="208" t="s">
        <v>3</v>
      </c>
      <c r="G2" s="208"/>
      <c r="H2" s="208"/>
      <c r="I2" s="208"/>
      <c r="J2" s="141"/>
      <c r="K2" s="141"/>
      <c r="L2" s="141"/>
      <c r="M2" s="126" t="s">
        <v>1051</v>
      </c>
      <c r="N2" s="141"/>
      <c r="O2" s="187"/>
      <c r="P2" s="112"/>
      <c r="Q2" s="112"/>
    </row>
    <row r="3" spans="1:17" s="11" customFormat="1" ht="19.5" customHeight="1" x14ac:dyDescent="0.3">
      <c r="A3" s="142" t="s">
        <v>776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88"/>
      <c r="P3" s="112"/>
      <c r="Q3" s="112"/>
    </row>
    <row r="4" spans="1:17" s="11" customFormat="1" ht="19.5" customHeight="1" x14ac:dyDescent="0.3">
      <c r="A4" s="209" t="s">
        <v>5</v>
      </c>
      <c r="B4" s="210"/>
      <c r="C4" s="210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88"/>
      <c r="P4" s="112"/>
      <c r="Q4" s="112"/>
    </row>
    <row r="5" spans="1:17" s="11" customFormat="1" ht="19.5" customHeight="1" x14ac:dyDescent="0.3">
      <c r="A5" s="142"/>
      <c r="B5" s="143"/>
      <c r="C5" s="143"/>
      <c r="D5" s="143"/>
      <c r="E5" s="144"/>
      <c r="F5" s="143"/>
      <c r="G5" s="143"/>
      <c r="H5" s="143"/>
      <c r="I5" s="143"/>
      <c r="J5" s="143"/>
      <c r="K5" s="143"/>
      <c r="L5" s="143"/>
      <c r="M5" s="143"/>
      <c r="N5" s="143"/>
      <c r="O5" s="188"/>
      <c r="P5" s="112"/>
      <c r="Q5" s="112"/>
    </row>
    <row r="6" spans="1:17" s="11" customFormat="1" ht="19.5" customHeight="1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89"/>
      <c r="P6" s="112"/>
      <c r="Q6" s="112"/>
    </row>
    <row r="7" spans="1:17" s="11" customFormat="1" ht="53.25" customHeight="1" x14ac:dyDescent="0.3">
      <c r="A7" s="180" t="s">
        <v>6</v>
      </c>
      <c r="B7" s="180" t="s">
        <v>7</v>
      </c>
      <c r="C7" s="180" t="s">
        <v>8</v>
      </c>
      <c r="D7" s="182" t="s">
        <v>9</v>
      </c>
      <c r="E7" s="183" t="s">
        <v>10</v>
      </c>
      <c r="F7" s="180" t="s">
        <v>11</v>
      </c>
      <c r="G7" s="180" t="s">
        <v>12</v>
      </c>
      <c r="H7" s="180" t="s">
        <v>13</v>
      </c>
      <c r="I7" s="183" t="s">
        <v>14</v>
      </c>
      <c r="J7" s="180" t="s">
        <v>15</v>
      </c>
      <c r="K7" s="184" t="s">
        <v>18</v>
      </c>
      <c r="L7" s="183" t="s">
        <v>19</v>
      </c>
      <c r="M7" s="183" t="s">
        <v>20</v>
      </c>
      <c r="N7" s="185" t="s">
        <v>21</v>
      </c>
      <c r="O7" s="186" t="s">
        <v>22</v>
      </c>
      <c r="P7" s="162"/>
      <c r="Q7" s="162"/>
    </row>
    <row r="8" spans="1:17" s="11" customFormat="1" ht="30.75" customHeight="1" x14ac:dyDescent="0.3">
      <c r="A8" s="181">
        <v>1</v>
      </c>
      <c r="B8" s="57" t="s">
        <v>777</v>
      </c>
      <c r="C8" s="58" t="s">
        <v>778</v>
      </c>
      <c r="D8" s="59" t="s">
        <v>25</v>
      </c>
      <c r="E8" s="66">
        <v>44440</v>
      </c>
      <c r="F8" s="58" t="s">
        <v>779</v>
      </c>
      <c r="G8" s="58" t="s">
        <v>780</v>
      </c>
      <c r="H8" s="58" t="s">
        <v>781</v>
      </c>
      <c r="I8" s="60">
        <v>16154.674397000001</v>
      </c>
      <c r="J8" s="61" t="s">
        <v>753</v>
      </c>
      <c r="K8" s="60">
        <f>+I8/30.4*40</f>
        <v>21256.150522368422</v>
      </c>
      <c r="L8" s="60">
        <f>+I8/30.4*20*0.25</f>
        <v>2657.0188152960527</v>
      </c>
      <c r="M8" s="60">
        <v>0</v>
      </c>
      <c r="N8" s="60">
        <v>1782.62</v>
      </c>
      <c r="O8" s="60">
        <f>+I8*3%</f>
        <v>484.64023191000001</v>
      </c>
      <c r="P8" s="115"/>
      <c r="Q8" s="115"/>
    </row>
    <row r="9" spans="1:17" s="11" customFormat="1" ht="30.75" customHeight="1" x14ac:dyDescent="0.3">
      <c r="A9" s="181">
        <v>3</v>
      </c>
      <c r="B9" s="58" t="s">
        <v>785</v>
      </c>
      <c r="C9" s="58" t="s">
        <v>786</v>
      </c>
      <c r="D9" s="59" t="s">
        <v>31</v>
      </c>
      <c r="E9" s="66">
        <v>42257</v>
      </c>
      <c r="F9" s="58" t="s">
        <v>787</v>
      </c>
      <c r="G9" s="58" t="s">
        <v>788</v>
      </c>
      <c r="H9" s="67" t="s">
        <v>789</v>
      </c>
      <c r="I9" s="60">
        <v>7567.4719999999998</v>
      </c>
      <c r="J9" s="61" t="s">
        <v>758</v>
      </c>
      <c r="K9" s="60">
        <f>+I9/30.4*40</f>
        <v>9957.2000000000007</v>
      </c>
      <c r="L9" s="60">
        <f>+I9/30.4*20*0.25</f>
        <v>1244.6500000000001</v>
      </c>
      <c r="M9" s="60">
        <v>0</v>
      </c>
      <c r="N9" s="60">
        <v>506.24</v>
      </c>
      <c r="O9" s="60">
        <f>+I9*3%</f>
        <v>227.02415999999999</v>
      </c>
      <c r="P9" s="115"/>
      <c r="Q9" s="115"/>
    </row>
    <row r="10" spans="1:17" s="11" customFormat="1" ht="30.75" customHeight="1" x14ac:dyDescent="0.3">
      <c r="A10" s="181">
        <v>4</v>
      </c>
      <c r="B10" s="58" t="s">
        <v>790</v>
      </c>
      <c r="C10" s="58" t="s">
        <v>35</v>
      </c>
      <c r="D10" s="59" t="s">
        <v>31</v>
      </c>
      <c r="E10" s="66">
        <v>42461</v>
      </c>
      <c r="F10" s="58" t="s">
        <v>791</v>
      </c>
      <c r="G10" s="58" t="s">
        <v>792</v>
      </c>
      <c r="H10" s="58" t="s">
        <v>793</v>
      </c>
      <c r="I10" s="60">
        <v>7567.4719999999998</v>
      </c>
      <c r="J10" s="61" t="s">
        <v>764</v>
      </c>
      <c r="K10" s="60">
        <f>+I10/30.4*40</f>
        <v>9957.2000000000007</v>
      </c>
      <c r="L10" s="60">
        <f>+I10/30.4*20*0.25</f>
        <v>1244.6500000000001</v>
      </c>
      <c r="M10" s="60">
        <v>0</v>
      </c>
      <c r="N10" s="60">
        <v>506.24</v>
      </c>
      <c r="O10" s="60">
        <f>+I10*3%</f>
        <v>227.02415999999999</v>
      </c>
      <c r="P10" s="115"/>
      <c r="Q10" s="115"/>
    </row>
    <row r="11" spans="1:17" s="11" customFormat="1" ht="30.75" customHeight="1" x14ac:dyDescent="0.3">
      <c r="A11" s="181">
        <v>2</v>
      </c>
      <c r="B11" s="57" t="s">
        <v>782</v>
      </c>
      <c r="C11" s="58" t="s">
        <v>58</v>
      </c>
      <c r="D11" s="59" t="s">
        <v>31</v>
      </c>
      <c r="E11" s="66">
        <v>44593</v>
      </c>
      <c r="F11" s="58" t="s">
        <v>783</v>
      </c>
      <c r="G11" s="58" t="s">
        <v>784</v>
      </c>
      <c r="H11" s="58" t="s">
        <v>781</v>
      </c>
      <c r="I11" s="60">
        <v>7567.4719999999998</v>
      </c>
      <c r="J11" s="61"/>
      <c r="K11" s="60">
        <f>+I11/30.4*40</f>
        <v>9957.2000000000007</v>
      </c>
      <c r="L11" s="60">
        <f>+I11/30.4*20*0.25</f>
        <v>1244.6500000000001</v>
      </c>
      <c r="M11" s="60">
        <v>0</v>
      </c>
      <c r="N11" s="60">
        <v>506.24</v>
      </c>
      <c r="O11" s="60">
        <f>+I11*3%</f>
        <v>227.02415999999999</v>
      </c>
      <c r="P11" s="115"/>
      <c r="Q11" s="115"/>
    </row>
    <row r="12" spans="1:17" ht="30.75" customHeight="1" x14ac:dyDescent="0.3">
      <c r="A12" s="181">
        <v>5</v>
      </c>
      <c r="B12" s="58" t="s">
        <v>180</v>
      </c>
      <c r="C12" s="58" t="s">
        <v>794</v>
      </c>
      <c r="D12" s="62" t="s">
        <v>31</v>
      </c>
      <c r="E12" s="66">
        <v>44682</v>
      </c>
      <c r="F12" s="58" t="s">
        <v>795</v>
      </c>
      <c r="G12" s="58" t="s">
        <v>796</v>
      </c>
      <c r="H12" s="58" t="s">
        <v>781</v>
      </c>
      <c r="I12" s="60">
        <v>7567.4719999999998</v>
      </c>
      <c r="J12" s="60"/>
      <c r="K12" s="60">
        <f>+I12/30.4*40</f>
        <v>9957.2000000000007</v>
      </c>
      <c r="L12" s="60">
        <f>+I12/30.4*20*0.25</f>
        <v>1244.6500000000001</v>
      </c>
      <c r="M12" s="60">
        <v>0</v>
      </c>
      <c r="N12" s="60">
        <v>506.24</v>
      </c>
      <c r="O12" s="60">
        <f>+I12*3%</f>
        <v>227.02415999999999</v>
      </c>
      <c r="P12" s="115"/>
      <c r="Q12" s="115"/>
    </row>
    <row r="13" spans="1:17" ht="30.75" customHeight="1" thickBot="1" x14ac:dyDescent="0.3">
      <c r="A13" s="26"/>
      <c r="B13" s="11"/>
      <c r="C13" s="11" t="s">
        <v>797</v>
      </c>
      <c r="D13" s="63"/>
      <c r="E13" s="27"/>
      <c r="F13" s="11"/>
      <c r="G13" s="11"/>
      <c r="H13" s="11"/>
      <c r="I13" s="28"/>
      <c r="J13" s="28"/>
      <c r="K13" s="28"/>
      <c r="L13" s="28"/>
      <c r="M13" s="28"/>
      <c r="N13" s="28"/>
      <c r="O13" s="28"/>
      <c r="P13" s="113"/>
      <c r="Q13" s="113"/>
    </row>
    <row r="14" spans="1:17" s="11" customFormat="1" ht="30.75" customHeight="1" thickBot="1" x14ac:dyDescent="0.35">
      <c r="F14" s="29"/>
      <c r="G14" s="232" t="s">
        <v>774</v>
      </c>
      <c r="H14" s="233"/>
      <c r="I14" s="64">
        <f>SUM(I8:I12)</f>
        <v>46424.562397000002</v>
      </c>
      <c r="J14" s="64">
        <f>SUM(J8:J12)</f>
        <v>0</v>
      </c>
      <c r="K14" s="64">
        <v>0</v>
      </c>
      <c r="L14" s="64">
        <v>0</v>
      </c>
      <c r="M14" s="64">
        <f>SUM(M8:M12)</f>
        <v>0</v>
      </c>
      <c r="N14" s="64">
        <f>SUM(N8:N12)</f>
        <v>3807.579999999999</v>
      </c>
      <c r="O14" s="65">
        <f>SUM(O8:O12)</f>
        <v>1392.7368719099998</v>
      </c>
      <c r="P14" s="112"/>
      <c r="Q14" s="112"/>
    </row>
    <row r="15" spans="1:17" s="11" customFormat="1" ht="30.75" customHeight="1" thickBot="1" x14ac:dyDescent="0.35">
      <c r="F15" s="29"/>
      <c r="G15" s="232" t="s">
        <v>128</v>
      </c>
      <c r="H15" s="233"/>
      <c r="I15" s="64">
        <f>+I14*12</f>
        <v>557094.74876400002</v>
      </c>
      <c r="J15" s="64">
        <f>+J14*12</f>
        <v>0</v>
      </c>
      <c r="K15" s="64">
        <f>SUM(K8:K14)</f>
        <v>61084.950522368425</v>
      </c>
      <c r="L15" s="64">
        <f>SUM(L8:L14)</f>
        <v>7635.6188152960531</v>
      </c>
      <c r="M15" s="64">
        <f>+M14*12</f>
        <v>0</v>
      </c>
      <c r="N15" s="64">
        <f>+N14*12</f>
        <v>45690.959999999992</v>
      </c>
      <c r="O15" s="65">
        <f>+O14*12</f>
        <v>16712.842462919998</v>
      </c>
      <c r="P15" s="112"/>
      <c r="Q15" s="112"/>
    </row>
    <row r="16" spans="1:17" ht="25.35" customHeight="1" thickBot="1" x14ac:dyDescent="0.35">
      <c r="G16" s="230" t="s">
        <v>803</v>
      </c>
      <c r="H16" s="231"/>
      <c r="I16" s="92"/>
      <c r="J16" s="92"/>
      <c r="K16" s="92">
        <f>+K15*3%</f>
        <v>1832.5485156710527</v>
      </c>
      <c r="L16" s="92">
        <f>+L15*3%</f>
        <v>229.06856445888158</v>
      </c>
      <c r="M16" s="92"/>
      <c r="N16" s="92"/>
      <c r="O16" s="93">
        <f>+O15+K16+L16</f>
        <v>18774.459543049932</v>
      </c>
    </row>
  </sheetData>
  <mergeCells count="7">
    <mergeCell ref="G16:H16"/>
    <mergeCell ref="G15:H15"/>
    <mergeCell ref="A1:O1"/>
    <mergeCell ref="A2:C2"/>
    <mergeCell ref="F2:I2"/>
    <mergeCell ref="A4:C4"/>
    <mergeCell ref="G14:H14"/>
  </mergeCells>
  <printOptions horizontalCentered="1"/>
  <pageMargins left="0.9055118110236221" right="0.70866141732283472" top="1.3385826771653544" bottom="0.74803149606299213" header="0.31496062992125984" footer="0.31496062992125984"/>
  <pageSetup paperSize="5"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66FF"/>
    <pageSetUpPr fitToPage="1"/>
  </sheetPr>
  <dimension ref="A1:O19"/>
  <sheetViews>
    <sheetView view="pageBreakPreview" topLeftCell="I1" zoomScale="80" zoomScaleNormal="100" zoomScaleSheetLayoutView="80" workbookViewId="0">
      <selection activeCell="P1" sqref="P1:S1048576"/>
    </sheetView>
  </sheetViews>
  <sheetFormatPr baseColWidth="10" defaultRowHeight="15" x14ac:dyDescent="0.25"/>
  <cols>
    <col min="1" max="1" width="6.42578125" style="10" customWidth="1"/>
    <col min="2" max="2" width="6.42578125" style="10" hidden="1" customWidth="1"/>
    <col min="3" max="3" width="42.7109375" style="10" bestFit="1" customWidth="1"/>
    <col min="4" max="4" width="74.5703125" style="10" customWidth="1"/>
    <col min="5" max="5" width="11.42578125" style="10" customWidth="1"/>
    <col min="6" max="6" width="13.7109375" style="10" customWidth="1"/>
    <col min="7" max="7" width="27.7109375" style="10" customWidth="1"/>
    <col min="8" max="8" width="21.140625" style="10" customWidth="1"/>
    <col min="9" max="9" width="32.5703125" style="10" customWidth="1"/>
    <col min="10" max="10" width="21.140625" style="10" customWidth="1"/>
    <col min="11" max="11" width="20.7109375" style="10" customWidth="1"/>
    <col min="12" max="12" width="20" style="10" customWidth="1"/>
    <col min="13" max="13" width="16.5703125" style="10" customWidth="1"/>
    <col min="14" max="14" width="19.7109375" style="10" customWidth="1"/>
    <col min="15" max="15" width="22.42578125" style="10" customWidth="1"/>
    <col min="16" max="16384" width="11.42578125" style="10"/>
  </cols>
  <sheetData>
    <row r="1" spans="1:15" ht="91.9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s="11" customFormat="1" ht="23.25" x14ac:dyDescent="0.35">
      <c r="A2" s="206" t="s">
        <v>129</v>
      </c>
      <c r="B2" s="207"/>
      <c r="C2" s="207"/>
      <c r="D2" s="207"/>
      <c r="E2" s="208" t="s">
        <v>3</v>
      </c>
      <c r="F2" s="208"/>
      <c r="G2" s="208"/>
      <c r="H2" s="208"/>
      <c r="I2" s="208"/>
      <c r="J2" s="141"/>
      <c r="K2" s="141"/>
      <c r="L2" s="141"/>
      <c r="M2" s="126" t="s">
        <v>1051</v>
      </c>
      <c r="N2" s="141"/>
      <c r="O2" s="141"/>
    </row>
    <row r="3" spans="1:15" s="11" customFormat="1" ht="18.75" x14ac:dyDescent="0.3">
      <c r="A3" s="142" t="s">
        <v>130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s="11" customFormat="1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s="11" customFormat="1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</row>
    <row r="6" spans="1:15" s="11" customFormat="1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53.25" customHeight="1" x14ac:dyDescent="0.25">
      <c r="A7" s="135" t="s">
        <v>6</v>
      </c>
      <c r="B7" s="135"/>
      <c r="C7" s="135" t="s">
        <v>7</v>
      </c>
      <c r="D7" s="135" t="s">
        <v>8</v>
      </c>
      <c r="E7" s="135" t="s">
        <v>9</v>
      </c>
      <c r="F7" s="137" t="s">
        <v>10</v>
      </c>
      <c r="G7" s="135" t="s">
        <v>11</v>
      </c>
      <c r="H7" s="135" t="s">
        <v>12</v>
      </c>
      <c r="I7" s="135" t="s">
        <v>13</v>
      </c>
      <c r="J7" s="137" t="s">
        <v>14</v>
      </c>
      <c r="K7" s="138" t="s">
        <v>18</v>
      </c>
      <c r="L7" s="137" t="s">
        <v>19</v>
      </c>
      <c r="M7" s="137" t="s">
        <v>20</v>
      </c>
      <c r="N7" s="139" t="s">
        <v>21</v>
      </c>
      <c r="O7" s="140" t="s">
        <v>22</v>
      </c>
    </row>
    <row r="8" spans="1:15" ht="31.5" x14ac:dyDescent="0.25">
      <c r="A8" s="136">
        <v>1</v>
      </c>
      <c r="B8" s="136">
        <v>671</v>
      </c>
      <c r="C8" s="12" t="s">
        <v>131</v>
      </c>
      <c r="D8" s="13" t="s">
        <v>132</v>
      </c>
      <c r="E8" s="14" t="s">
        <v>25</v>
      </c>
      <c r="F8" s="15">
        <v>44440</v>
      </c>
      <c r="G8" s="12" t="s">
        <v>133</v>
      </c>
      <c r="H8" s="12" t="s">
        <v>134</v>
      </c>
      <c r="I8" s="12" t="s">
        <v>40</v>
      </c>
      <c r="J8" s="16">
        <v>21388.316886000001</v>
      </c>
      <c r="K8" s="16">
        <f t="shared" ref="K8:K15" si="0">+J8/30.4*40</f>
        <v>28142.522218421054</v>
      </c>
      <c r="L8" s="16">
        <f t="shared" ref="L8:L15" si="1">+J8/30.4*20*0.25</f>
        <v>3517.8152773026318</v>
      </c>
      <c r="M8" s="16">
        <v>0</v>
      </c>
      <c r="N8" s="16">
        <v>2900.52</v>
      </c>
      <c r="O8" s="16">
        <f>+J8*3%</f>
        <v>641.64950657999998</v>
      </c>
    </row>
    <row r="9" spans="1:15" ht="31.5" x14ac:dyDescent="0.25">
      <c r="A9" s="136">
        <v>2</v>
      </c>
      <c r="B9" s="136"/>
      <c r="C9" s="12" t="s">
        <v>135</v>
      </c>
      <c r="D9" s="13" t="s">
        <v>136</v>
      </c>
      <c r="E9" s="14" t="s">
        <v>25</v>
      </c>
      <c r="F9" s="15">
        <v>44440</v>
      </c>
      <c r="G9" s="12" t="s">
        <v>137</v>
      </c>
      <c r="H9" s="12" t="s">
        <v>138</v>
      </c>
      <c r="I9" s="12" t="s">
        <v>139</v>
      </c>
      <c r="J9" s="16">
        <v>21388.316886000001</v>
      </c>
      <c r="K9" s="16">
        <f t="shared" si="0"/>
        <v>28142.522218421054</v>
      </c>
      <c r="L9" s="16">
        <f t="shared" si="1"/>
        <v>3517.8152773026318</v>
      </c>
      <c r="M9" s="16">
        <v>0</v>
      </c>
      <c r="N9" s="16">
        <v>2900.52</v>
      </c>
      <c r="O9" s="16">
        <f t="shared" ref="O9:O15" si="2">+J9*3%</f>
        <v>641.64950657999998</v>
      </c>
    </row>
    <row r="10" spans="1:15" ht="25.15" customHeight="1" x14ac:dyDescent="0.25">
      <c r="A10" s="136">
        <v>3</v>
      </c>
      <c r="B10" s="136"/>
      <c r="C10" s="12" t="s">
        <v>140</v>
      </c>
      <c r="D10" s="12" t="s">
        <v>141</v>
      </c>
      <c r="E10" s="14" t="s">
        <v>25</v>
      </c>
      <c r="F10" s="15">
        <v>44440</v>
      </c>
      <c r="G10" s="12" t="s">
        <v>142</v>
      </c>
      <c r="H10" s="12" t="s">
        <v>143</v>
      </c>
      <c r="I10" s="12" t="s">
        <v>144</v>
      </c>
      <c r="J10" s="16">
        <v>21388.316886000001</v>
      </c>
      <c r="K10" s="16">
        <f t="shared" si="0"/>
        <v>28142.522218421054</v>
      </c>
      <c r="L10" s="16">
        <f t="shared" si="1"/>
        <v>3517.8152773026318</v>
      </c>
      <c r="M10" s="16">
        <v>0</v>
      </c>
      <c r="N10" s="16">
        <v>2900.52</v>
      </c>
      <c r="O10" s="16">
        <f t="shared" si="2"/>
        <v>641.64950657999998</v>
      </c>
    </row>
    <row r="11" spans="1:15" ht="25.15" customHeight="1" x14ac:dyDescent="0.25">
      <c r="A11" s="136">
        <v>4</v>
      </c>
      <c r="B11" s="136"/>
      <c r="C11" s="12" t="s">
        <v>145</v>
      </c>
      <c r="D11" s="12" t="s">
        <v>146</v>
      </c>
      <c r="E11" s="14" t="s">
        <v>25</v>
      </c>
      <c r="F11" s="15">
        <v>44440</v>
      </c>
      <c r="G11" s="12" t="s">
        <v>147</v>
      </c>
      <c r="H11" s="12" t="s">
        <v>148</v>
      </c>
      <c r="I11" s="12" t="s">
        <v>149</v>
      </c>
      <c r="J11" s="16">
        <v>21388.316886000001</v>
      </c>
      <c r="K11" s="16">
        <f t="shared" si="0"/>
        <v>28142.522218421054</v>
      </c>
      <c r="L11" s="16">
        <f t="shared" si="1"/>
        <v>3517.8152773026318</v>
      </c>
      <c r="M11" s="16">
        <v>0</v>
      </c>
      <c r="N11" s="16">
        <v>2900.52</v>
      </c>
      <c r="O11" s="16">
        <f t="shared" si="2"/>
        <v>641.64950657999998</v>
      </c>
    </row>
    <row r="12" spans="1:15" ht="25.15" customHeight="1" x14ac:dyDescent="0.25">
      <c r="A12" s="136">
        <v>5</v>
      </c>
      <c r="B12" s="136"/>
      <c r="C12" s="12" t="s">
        <v>150</v>
      </c>
      <c r="D12" s="12" t="s">
        <v>151</v>
      </c>
      <c r="E12" s="14" t="s">
        <v>25</v>
      </c>
      <c r="F12" s="15">
        <v>44440</v>
      </c>
      <c r="G12" s="12" t="s">
        <v>152</v>
      </c>
      <c r="H12" s="12" t="s">
        <v>153</v>
      </c>
      <c r="I12" s="12" t="s">
        <v>154</v>
      </c>
      <c r="J12" s="16">
        <v>21388.316886000001</v>
      </c>
      <c r="K12" s="16">
        <f t="shared" si="0"/>
        <v>28142.522218421054</v>
      </c>
      <c r="L12" s="16">
        <f t="shared" si="1"/>
        <v>3517.8152773026318</v>
      </c>
      <c r="M12" s="16">
        <v>0</v>
      </c>
      <c r="N12" s="16">
        <v>2900.52</v>
      </c>
      <c r="O12" s="16">
        <f t="shared" si="2"/>
        <v>641.64950657999998</v>
      </c>
    </row>
    <row r="13" spans="1:15" ht="31.5" x14ac:dyDescent="0.25">
      <c r="A13" s="136">
        <v>6</v>
      </c>
      <c r="B13" s="136"/>
      <c r="C13" s="12" t="s">
        <v>155</v>
      </c>
      <c r="D13" s="13" t="s">
        <v>156</v>
      </c>
      <c r="E13" s="14" t="s">
        <v>25</v>
      </c>
      <c r="F13" s="15">
        <v>44440</v>
      </c>
      <c r="G13" s="12" t="s">
        <v>157</v>
      </c>
      <c r="H13" s="12" t="s">
        <v>158</v>
      </c>
      <c r="I13" s="12" t="s">
        <v>159</v>
      </c>
      <c r="J13" s="16">
        <v>21388.316886000001</v>
      </c>
      <c r="K13" s="16">
        <f t="shared" si="0"/>
        <v>28142.522218421054</v>
      </c>
      <c r="L13" s="16">
        <f t="shared" si="1"/>
        <v>3517.8152773026318</v>
      </c>
      <c r="M13" s="16">
        <v>0</v>
      </c>
      <c r="N13" s="16">
        <v>2900.52</v>
      </c>
      <c r="O13" s="16">
        <f t="shared" si="2"/>
        <v>641.64950657999998</v>
      </c>
    </row>
    <row r="14" spans="1:15" ht="25.15" customHeight="1" x14ac:dyDescent="0.25">
      <c r="A14" s="136">
        <v>7</v>
      </c>
      <c r="B14" s="136"/>
      <c r="C14" s="12" t="s">
        <v>160</v>
      </c>
      <c r="D14" s="12" t="s">
        <v>161</v>
      </c>
      <c r="E14" s="14" t="s">
        <v>25</v>
      </c>
      <c r="F14" s="15">
        <v>44440</v>
      </c>
      <c r="G14" s="12" t="s">
        <v>162</v>
      </c>
      <c r="H14" s="12" t="s">
        <v>163</v>
      </c>
      <c r="I14" s="12" t="s">
        <v>164</v>
      </c>
      <c r="J14" s="16">
        <v>21388.316886000001</v>
      </c>
      <c r="K14" s="16">
        <f t="shared" si="0"/>
        <v>28142.522218421054</v>
      </c>
      <c r="L14" s="16">
        <f t="shared" si="1"/>
        <v>3517.8152773026318</v>
      </c>
      <c r="M14" s="16">
        <v>0</v>
      </c>
      <c r="N14" s="16">
        <v>2900.52</v>
      </c>
      <c r="O14" s="16">
        <f t="shared" si="2"/>
        <v>641.64950657999998</v>
      </c>
    </row>
    <row r="15" spans="1:15" ht="25.15" customHeight="1" x14ac:dyDescent="0.25">
      <c r="A15" s="136">
        <v>8</v>
      </c>
      <c r="B15" s="136">
        <v>761</v>
      </c>
      <c r="C15" s="12" t="s">
        <v>165</v>
      </c>
      <c r="D15" s="12" t="s">
        <v>35</v>
      </c>
      <c r="E15" s="14" t="s">
        <v>31</v>
      </c>
      <c r="F15" s="15">
        <v>44805</v>
      </c>
      <c r="G15" s="12" t="s">
        <v>166</v>
      </c>
      <c r="H15" s="12" t="s">
        <v>167</v>
      </c>
      <c r="I15" s="12" t="s">
        <v>40</v>
      </c>
      <c r="J15" s="16">
        <f>248.93*30.4</f>
        <v>7567.4719999999998</v>
      </c>
      <c r="K15" s="16">
        <f t="shared" si="0"/>
        <v>9957.2000000000007</v>
      </c>
      <c r="L15" s="16">
        <f t="shared" si="1"/>
        <v>1244.6500000000001</v>
      </c>
      <c r="M15" s="16">
        <v>0</v>
      </c>
      <c r="N15" s="16">
        <v>506.24</v>
      </c>
      <c r="O15" s="16">
        <f t="shared" si="2"/>
        <v>227.02415999999999</v>
      </c>
    </row>
    <row r="16" spans="1:15" ht="24.75" customHeight="1" thickBot="1" x14ac:dyDescent="0.3"/>
    <row r="17" spans="7:15" ht="25.15" customHeight="1" thickBot="1" x14ac:dyDescent="0.3">
      <c r="G17" s="17"/>
      <c r="H17" s="203" t="s">
        <v>127</v>
      </c>
      <c r="I17" s="204"/>
      <c r="J17" s="19">
        <f>SUM(J8:J16)</f>
        <v>157285.69020200003</v>
      </c>
      <c r="K17" s="19">
        <v>0</v>
      </c>
      <c r="L17" s="19">
        <v>0</v>
      </c>
      <c r="M17" s="19">
        <f>SUM(M8:M16)</f>
        <v>0</v>
      </c>
      <c r="N17" s="19">
        <f>SUM(N8:N16)</f>
        <v>20809.88</v>
      </c>
      <c r="O17" s="19">
        <f>SUM(O8:O16)</f>
        <v>4718.5707060599998</v>
      </c>
    </row>
    <row r="18" spans="7:15" ht="25.15" customHeight="1" thickBot="1" x14ac:dyDescent="0.3">
      <c r="G18" s="17"/>
      <c r="H18" s="203" t="s">
        <v>128</v>
      </c>
      <c r="I18" s="204"/>
      <c r="J18" s="20">
        <f>+J17*12</f>
        <v>1887428.2824240003</v>
      </c>
      <c r="K18" s="20">
        <f>SUM(K8:K15)</f>
        <v>206954.85552894737</v>
      </c>
      <c r="L18" s="20">
        <f>SUM(L8:L15)</f>
        <v>25869.356941118422</v>
      </c>
      <c r="M18" s="20">
        <f>+M17*12</f>
        <v>0</v>
      </c>
      <c r="N18" s="20">
        <f>+N17*12</f>
        <v>249718.56</v>
      </c>
      <c r="O18" s="20">
        <f>+O17*12</f>
        <v>56622.848472719998</v>
      </c>
    </row>
    <row r="19" spans="7:15" ht="25.35" customHeight="1" thickBot="1" x14ac:dyDescent="0.3">
      <c r="H19" s="201" t="s">
        <v>802</v>
      </c>
      <c r="I19" s="202"/>
      <c r="J19" s="73"/>
      <c r="K19" s="73">
        <f>+K18*3%</f>
        <v>6208.645665868421</v>
      </c>
      <c r="L19" s="73">
        <f>+L18*3%</f>
        <v>776.08070823355263</v>
      </c>
      <c r="M19" s="73"/>
      <c r="N19" s="73"/>
      <c r="O19" s="74">
        <f>+O18+K19+L19</f>
        <v>63607.574846821968</v>
      </c>
    </row>
  </sheetData>
  <mergeCells count="7">
    <mergeCell ref="H19:I19"/>
    <mergeCell ref="H18:I18"/>
    <mergeCell ref="A1:O1"/>
    <mergeCell ref="A2:D2"/>
    <mergeCell ref="E2:I2"/>
    <mergeCell ref="A4:D4"/>
    <mergeCell ref="H17:I17"/>
  </mergeCells>
  <hyperlinks>
    <hyperlink ref="I9" r:id="rId1" xr:uid="{00000000-0004-0000-0100-000000000000}"/>
    <hyperlink ref="I10" r:id="rId2" xr:uid="{00000000-0004-0000-0100-000001000000}"/>
    <hyperlink ref="I11" r:id="rId3" xr:uid="{00000000-0004-0000-0100-000002000000}"/>
    <hyperlink ref="I12" r:id="rId4" xr:uid="{00000000-0004-0000-0100-000003000000}"/>
    <hyperlink ref="I13" r:id="rId5" xr:uid="{00000000-0004-0000-0100-000004000000}"/>
    <hyperlink ref="I14" r:id="rId6" xr:uid="{00000000-0004-0000-0100-000005000000}"/>
  </hyperlinks>
  <printOptions horizontalCentered="1"/>
  <pageMargins left="0.70866141732283472" right="0.70866141732283472" top="1.3385826771653544" bottom="0.74803149606299213" header="0.31496062992125984" footer="0.31496062992125984"/>
  <pageSetup paperSize="5" scale="45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366FF"/>
    <pageSetUpPr fitToPage="1"/>
  </sheetPr>
  <dimension ref="A1:Q20"/>
  <sheetViews>
    <sheetView view="pageBreakPreview" topLeftCell="H1" zoomScale="90" zoomScaleNormal="100" zoomScaleSheetLayoutView="90" workbookViewId="0">
      <selection activeCell="P1" sqref="P1:Q1048576"/>
    </sheetView>
  </sheetViews>
  <sheetFormatPr baseColWidth="10" defaultRowHeight="15" x14ac:dyDescent="0.25"/>
  <cols>
    <col min="1" max="1" width="5" style="10" customWidth="1"/>
    <col min="2" max="2" width="5" style="10" hidden="1" customWidth="1"/>
    <col min="3" max="3" width="31.140625" style="10" customWidth="1"/>
    <col min="4" max="4" width="29.42578125" style="10" customWidth="1"/>
    <col min="5" max="6" width="11.42578125" style="10" customWidth="1"/>
    <col min="7" max="7" width="23" style="10" customWidth="1"/>
    <col min="8" max="8" width="23.5703125" style="10" customWidth="1"/>
    <col min="9" max="9" width="25" style="10" customWidth="1"/>
    <col min="10" max="10" width="18.140625" style="10" customWidth="1"/>
    <col min="11" max="11" width="15.42578125" style="10" customWidth="1"/>
    <col min="12" max="12" width="16" style="10" customWidth="1"/>
    <col min="13" max="13" width="17.85546875" style="10" customWidth="1"/>
    <col min="14" max="14" width="15.42578125" style="10" bestFit="1" customWidth="1"/>
    <col min="15" max="15" width="15" style="10" bestFit="1" customWidth="1"/>
    <col min="16" max="16" width="16.28515625" style="111" customWidth="1"/>
    <col min="17" max="17" width="19.140625" style="111" bestFit="1" customWidth="1"/>
    <col min="18" max="16384" width="11.42578125" style="10"/>
  </cols>
  <sheetData>
    <row r="1" spans="1:17" ht="96" customHeight="1" thickBot="1" x14ac:dyDescent="0.3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"/>
    </row>
    <row r="2" spans="1:17" ht="23.25" x14ac:dyDescent="0.35">
      <c r="A2" s="212" t="s">
        <v>168</v>
      </c>
      <c r="B2" s="213"/>
      <c r="C2" s="213"/>
      <c r="D2" s="213"/>
      <c r="E2" s="141" t="s">
        <v>169</v>
      </c>
      <c r="F2" s="208" t="s">
        <v>3</v>
      </c>
      <c r="G2" s="208"/>
      <c r="H2" s="208"/>
      <c r="I2" s="208"/>
      <c r="J2" s="208"/>
      <c r="K2" s="141"/>
      <c r="L2" s="141"/>
      <c r="M2" s="126" t="s">
        <v>1051</v>
      </c>
      <c r="N2" s="141"/>
      <c r="O2" s="141"/>
    </row>
    <row r="3" spans="1:17" ht="18.75" x14ac:dyDescent="0.3">
      <c r="A3" s="142" t="s">
        <v>170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7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7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</row>
    <row r="6" spans="1:17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7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9" t="s">
        <v>14</v>
      </c>
      <c r="K7" s="150" t="s">
        <v>18</v>
      </c>
      <c r="L7" s="149" t="s">
        <v>19</v>
      </c>
      <c r="M7" s="149" t="s">
        <v>20</v>
      </c>
      <c r="N7" s="151" t="s">
        <v>21</v>
      </c>
      <c r="O7" s="152" t="s">
        <v>22</v>
      </c>
      <c r="P7" s="114"/>
      <c r="Q7" s="114"/>
    </row>
    <row r="8" spans="1:17" ht="22.5" customHeight="1" x14ac:dyDescent="0.25">
      <c r="A8" s="147">
        <v>1</v>
      </c>
      <c r="B8" s="147">
        <v>679</v>
      </c>
      <c r="C8" s="12" t="s">
        <v>171</v>
      </c>
      <c r="D8" s="12" t="s">
        <v>172</v>
      </c>
      <c r="E8" s="14" t="s">
        <v>25</v>
      </c>
      <c r="F8" s="15">
        <v>44440</v>
      </c>
      <c r="G8" s="12" t="s">
        <v>173</v>
      </c>
      <c r="H8" s="12" t="s">
        <v>174</v>
      </c>
      <c r="I8" s="12" t="s">
        <v>175</v>
      </c>
      <c r="J8" s="16">
        <v>33095.8364</v>
      </c>
      <c r="K8" s="16">
        <f t="shared" ref="K8:K14" si="0">+J8/30.4*40</f>
        <v>43547.153157894732</v>
      </c>
      <c r="L8" s="16">
        <f t="shared" ref="L8:L14" si="1">+J8/30.4*20*0.25</f>
        <v>5443.3941447368416</v>
      </c>
      <c r="M8" s="16">
        <v>0</v>
      </c>
      <c r="N8" s="16">
        <v>5441.44</v>
      </c>
      <c r="O8" s="16">
        <f t="shared" ref="O8:O14" si="2">+J8*3%</f>
        <v>992.875092</v>
      </c>
      <c r="P8" s="113"/>
      <c r="Q8" s="113"/>
    </row>
    <row r="9" spans="1:17" ht="21.75" customHeight="1" x14ac:dyDescent="0.25">
      <c r="A9" s="147">
        <v>2</v>
      </c>
      <c r="B9" s="147">
        <v>632</v>
      </c>
      <c r="C9" s="12" t="s">
        <v>176</v>
      </c>
      <c r="D9" s="12" t="s">
        <v>35</v>
      </c>
      <c r="E9" s="14" t="s">
        <v>31</v>
      </c>
      <c r="F9" s="15">
        <v>43815</v>
      </c>
      <c r="G9" s="12" t="s">
        <v>177</v>
      </c>
      <c r="H9" s="12" t="s">
        <v>178</v>
      </c>
      <c r="I9" s="12" t="s">
        <v>179</v>
      </c>
      <c r="J9" s="16">
        <v>7537.6327000000001</v>
      </c>
      <c r="K9" s="16">
        <f t="shared" si="0"/>
        <v>9917.9377631578955</v>
      </c>
      <c r="L9" s="16">
        <f t="shared" si="1"/>
        <v>1239.7422203947369</v>
      </c>
      <c r="M9" s="16">
        <v>0</v>
      </c>
      <c r="N9" s="16">
        <v>503</v>
      </c>
      <c r="O9" s="16">
        <f t="shared" si="2"/>
        <v>226.12898099999998</v>
      </c>
      <c r="P9" s="113"/>
      <c r="Q9" s="113"/>
    </row>
    <row r="10" spans="1:17" ht="21.75" customHeight="1" x14ac:dyDescent="0.25">
      <c r="A10" s="147">
        <v>3</v>
      </c>
      <c r="B10" s="147"/>
      <c r="C10" s="12" t="s">
        <v>180</v>
      </c>
      <c r="D10" s="12" t="s">
        <v>181</v>
      </c>
      <c r="E10" s="14" t="s">
        <v>31</v>
      </c>
      <c r="F10" s="15"/>
      <c r="G10" s="12"/>
      <c r="H10" s="12"/>
      <c r="I10" s="12"/>
      <c r="J10" s="16">
        <v>5209.3541619999996</v>
      </c>
      <c r="K10" s="16">
        <f t="shared" si="0"/>
        <v>6854.4133710526321</v>
      </c>
      <c r="L10" s="16">
        <f t="shared" si="1"/>
        <v>856.80167138157901</v>
      </c>
      <c r="M10" s="16">
        <v>24.9</v>
      </c>
      <c r="N10" s="16">
        <v>0</v>
      </c>
      <c r="O10" s="16">
        <f t="shared" si="2"/>
        <v>156.28062485999999</v>
      </c>
      <c r="P10" s="113"/>
      <c r="Q10" s="113"/>
    </row>
    <row r="11" spans="1:17" ht="21.75" customHeight="1" x14ac:dyDescent="0.25">
      <c r="A11" s="147">
        <v>4</v>
      </c>
      <c r="B11" s="147"/>
      <c r="C11" s="12" t="s">
        <v>180</v>
      </c>
      <c r="D11" s="12" t="s">
        <v>182</v>
      </c>
      <c r="E11" s="14" t="s">
        <v>31</v>
      </c>
      <c r="F11" s="15"/>
      <c r="G11" s="12"/>
      <c r="H11" s="12"/>
      <c r="I11" s="12"/>
      <c r="J11" s="16">
        <v>7537.6308459999991</v>
      </c>
      <c r="K11" s="16">
        <f t="shared" si="0"/>
        <v>9917.9353236842107</v>
      </c>
      <c r="L11" s="16">
        <f t="shared" si="1"/>
        <v>1239.7419154605263</v>
      </c>
      <c r="M11" s="16">
        <v>0</v>
      </c>
      <c r="N11" s="16">
        <v>503</v>
      </c>
      <c r="O11" s="16">
        <f t="shared" si="2"/>
        <v>226.12892537999997</v>
      </c>
      <c r="P11" s="113"/>
      <c r="Q11" s="113"/>
    </row>
    <row r="12" spans="1:17" ht="21.75" customHeight="1" x14ac:dyDescent="0.25">
      <c r="A12" s="147">
        <v>5</v>
      </c>
      <c r="B12" s="147">
        <v>746</v>
      </c>
      <c r="C12" s="12" t="s">
        <v>183</v>
      </c>
      <c r="D12" s="12" t="s">
        <v>184</v>
      </c>
      <c r="E12" s="14" t="s">
        <v>31</v>
      </c>
      <c r="F12" s="15">
        <v>44667</v>
      </c>
      <c r="G12" s="12" t="s">
        <v>185</v>
      </c>
      <c r="H12" s="12" t="s">
        <v>186</v>
      </c>
      <c r="I12" s="12" t="s">
        <v>179</v>
      </c>
      <c r="J12" s="16">
        <v>19640.759969999999</v>
      </c>
      <c r="K12" s="16">
        <f t="shared" si="0"/>
        <v>25843.105223684212</v>
      </c>
      <c r="L12" s="16">
        <f t="shared" si="1"/>
        <v>3230.3881529605264</v>
      </c>
      <c r="M12" s="16">
        <v>0</v>
      </c>
      <c r="N12" s="16">
        <v>2527.2800000000002</v>
      </c>
      <c r="O12" s="16">
        <f t="shared" si="2"/>
        <v>589.22279909999997</v>
      </c>
      <c r="P12" s="113"/>
      <c r="Q12" s="113"/>
    </row>
    <row r="13" spans="1:17" ht="21.75" customHeight="1" x14ac:dyDescent="0.25">
      <c r="A13" s="147">
        <v>6</v>
      </c>
      <c r="B13" s="147">
        <v>681</v>
      </c>
      <c r="C13" s="12" t="s">
        <v>187</v>
      </c>
      <c r="D13" s="12" t="s">
        <v>184</v>
      </c>
      <c r="E13" s="14" t="s">
        <v>25</v>
      </c>
      <c r="F13" s="15">
        <v>44440</v>
      </c>
      <c r="G13" s="12" t="s">
        <v>188</v>
      </c>
      <c r="H13" s="12" t="s">
        <v>189</v>
      </c>
      <c r="I13" s="12" t="s">
        <v>179</v>
      </c>
      <c r="J13" s="16">
        <v>17510</v>
      </c>
      <c r="K13" s="16">
        <f t="shared" si="0"/>
        <v>23039.47368421053</v>
      </c>
      <c r="L13" s="16">
        <f t="shared" si="1"/>
        <v>2879.9342105263163</v>
      </c>
      <c r="M13" s="16">
        <v>0</v>
      </c>
      <c r="N13" s="16">
        <v>2072.16</v>
      </c>
      <c r="O13" s="16">
        <f t="shared" si="2"/>
        <v>525.29999999999995</v>
      </c>
      <c r="P13" s="113"/>
      <c r="Q13" s="113"/>
    </row>
    <row r="14" spans="1:17" ht="21.75" customHeight="1" x14ac:dyDescent="0.25">
      <c r="A14" s="147">
        <v>7</v>
      </c>
      <c r="B14" s="147">
        <v>687</v>
      </c>
      <c r="C14" s="12" t="s">
        <v>190</v>
      </c>
      <c r="D14" s="12" t="s">
        <v>191</v>
      </c>
      <c r="E14" s="14" t="s">
        <v>31</v>
      </c>
      <c r="F14" s="15">
        <v>44440</v>
      </c>
      <c r="G14" s="12" t="s">
        <v>192</v>
      </c>
      <c r="H14" s="12" t="s">
        <v>193</v>
      </c>
      <c r="I14" s="12" t="s">
        <v>194</v>
      </c>
      <c r="J14" s="16">
        <v>10369.279036</v>
      </c>
      <c r="K14" s="16">
        <f t="shared" si="0"/>
        <v>13643.788205263158</v>
      </c>
      <c r="L14" s="16">
        <f t="shared" si="1"/>
        <v>1705.4735256578947</v>
      </c>
      <c r="M14" s="16">
        <v>0</v>
      </c>
      <c r="N14" s="16">
        <v>811.06</v>
      </c>
      <c r="O14" s="16">
        <f t="shared" si="2"/>
        <v>311.07837108000001</v>
      </c>
      <c r="P14" s="113"/>
      <c r="Q14" s="113"/>
    </row>
    <row r="15" spans="1:17" ht="21.75" customHeight="1" thickBot="1" x14ac:dyDescent="0.3"/>
    <row r="16" spans="1:17" ht="21.75" customHeight="1" thickBot="1" x14ac:dyDescent="0.3">
      <c r="G16" s="22"/>
      <c r="H16" s="203" t="s">
        <v>127</v>
      </c>
      <c r="I16" s="204"/>
      <c r="J16" s="19">
        <f>SUM(J8:J15)</f>
        <v>100900.49311400001</v>
      </c>
      <c r="K16" s="19">
        <v>0</v>
      </c>
      <c r="L16" s="19"/>
      <c r="M16" s="19">
        <f>SUM(M8:M15)</f>
        <v>24.9</v>
      </c>
      <c r="N16" s="19">
        <f>SUM(N8:N15)</f>
        <v>11857.939999999999</v>
      </c>
      <c r="O16" s="19">
        <f>SUM(O8:O15)</f>
        <v>3027.0147934199999</v>
      </c>
    </row>
    <row r="17" spans="7:15" ht="21.75" customHeight="1" thickBot="1" x14ac:dyDescent="0.3">
      <c r="G17" s="22"/>
      <c r="H17" s="203" t="s">
        <v>128</v>
      </c>
      <c r="I17" s="204"/>
      <c r="J17" s="20">
        <f>+J16*12</f>
        <v>1210805.9173680001</v>
      </c>
      <c r="K17" s="20">
        <f>SUM(K8:K14)</f>
        <v>132763.80672894735</v>
      </c>
      <c r="L17" s="20">
        <f>SUM(L8:L14)</f>
        <v>16595.475841118419</v>
      </c>
      <c r="M17" s="20">
        <f>+M16*12</f>
        <v>298.79999999999995</v>
      </c>
      <c r="N17" s="20">
        <f>+N16*12</f>
        <v>142295.27999999997</v>
      </c>
      <c r="O17" s="20">
        <f>+O16*12</f>
        <v>36324.177521040001</v>
      </c>
    </row>
    <row r="18" spans="7:15" ht="25.35" customHeight="1" thickBot="1" x14ac:dyDescent="0.3">
      <c r="H18" s="201" t="s">
        <v>802</v>
      </c>
      <c r="I18" s="202"/>
      <c r="J18" s="75"/>
      <c r="K18" s="75">
        <f>+K17*3%</f>
        <v>3982.9142018684206</v>
      </c>
      <c r="L18" s="75">
        <f>+L17*3%</f>
        <v>497.86427523355258</v>
      </c>
      <c r="M18" s="75"/>
      <c r="N18" s="75"/>
      <c r="O18" s="76">
        <f>+K18+L18+O17</f>
        <v>40804.955998141973</v>
      </c>
    </row>
    <row r="20" spans="7:15" x14ac:dyDescent="0.25">
      <c r="J20" s="23"/>
    </row>
  </sheetData>
  <mergeCells count="7">
    <mergeCell ref="H18:I18"/>
    <mergeCell ref="H17:I17"/>
    <mergeCell ref="A1:N1"/>
    <mergeCell ref="A2:D2"/>
    <mergeCell ref="F2:J2"/>
    <mergeCell ref="A4:D4"/>
    <mergeCell ref="H16:I16"/>
  </mergeCells>
  <hyperlinks>
    <hyperlink ref="I9" r:id="rId1" xr:uid="{00000000-0004-0000-0200-000000000000}"/>
    <hyperlink ref="I8" r:id="rId2" xr:uid="{00000000-0004-0000-0200-000001000000}"/>
    <hyperlink ref="I14" r:id="rId3" xr:uid="{00000000-0004-0000-0200-000002000000}"/>
    <hyperlink ref="I13" r:id="rId4" xr:uid="{00000000-0004-0000-0200-000003000000}"/>
    <hyperlink ref="I12" r:id="rId5" xr:uid="{00000000-0004-0000-0200-000004000000}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62" orientation="landscape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Q21"/>
  <sheetViews>
    <sheetView view="pageBreakPreview" topLeftCell="I1" zoomScale="70" zoomScaleNormal="100" zoomScaleSheetLayoutView="70" workbookViewId="0">
      <selection activeCell="Q1" sqref="Q1:S1048576"/>
    </sheetView>
  </sheetViews>
  <sheetFormatPr baseColWidth="10" defaultRowHeight="15" x14ac:dyDescent="0.25"/>
  <cols>
    <col min="1" max="1" width="6.85546875" style="10" customWidth="1"/>
    <col min="2" max="2" width="6.85546875" style="10" hidden="1" customWidth="1"/>
    <col min="3" max="3" width="39.28515625" style="10" bestFit="1" customWidth="1"/>
    <col min="4" max="4" width="44.7109375" style="10" customWidth="1"/>
    <col min="5" max="5" width="10.85546875" style="10" customWidth="1"/>
    <col min="6" max="6" width="14" style="10" customWidth="1"/>
    <col min="7" max="7" width="27.28515625" style="10" customWidth="1"/>
    <col min="8" max="8" width="22.28515625" style="10" customWidth="1"/>
    <col min="9" max="9" width="32.140625" style="10" customWidth="1"/>
    <col min="10" max="10" width="32.140625" style="10" hidden="1" customWidth="1"/>
    <col min="11" max="11" width="20.5703125" style="10" customWidth="1"/>
    <col min="12" max="12" width="20.28515625" style="10" customWidth="1"/>
    <col min="13" max="13" width="19.28515625" style="10" customWidth="1"/>
    <col min="14" max="14" width="13.5703125" style="10" customWidth="1"/>
    <col min="15" max="15" width="17.140625" style="10" customWidth="1"/>
    <col min="16" max="16" width="21.7109375" style="10" customWidth="1"/>
    <col min="17" max="17" width="20.85546875" style="111" bestFit="1" customWidth="1"/>
    <col min="18" max="16384" width="11.42578125" style="10"/>
  </cols>
  <sheetData>
    <row r="1" spans="1:17" ht="123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 ht="23.25" x14ac:dyDescent="0.35">
      <c r="A2" s="212" t="s">
        <v>195</v>
      </c>
      <c r="B2" s="213"/>
      <c r="C2" s="213"/>
      <c r="D2" s="213"/>
      <c r="E2" s="141" t="s">
        <v>196</v>
      </c>
      <c r="F2" s="208" t="s">
        <v>3</v>
      </c>
      <c r="G2" s="208"/>
      <c r="H2" s="208"/>
      <c r="I2" s="208"/>
      <c r="J2" s="159"/>
      <c r="K2" s="141"/>
      <c r="L2" s="141"/>
      <c r="M2" s="141"/>
      <c r="N2" s="126" t="s">
        <v>1051</v>
      </c>
      <c r="O2" s="141"/>
      <c r="P2" s="141"/>
    </row>
    <row r="3" spans="1:17" ht="18.75" x14ac:dyDescent="0.3">
      <c r="A3" s="142" t="s">
        <v>197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7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7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7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7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8" t="s">
        <v>16</v>
      </c>
      <c r="K7" s="149" t="s">
        <v>14</v>
      </c>
      <c r="L7" s="150" t="s">
        <v>18</v>
      </c>
      <c r="M7" s="149" t="s">
        <v>19</v>
      </c>
      <c r="N7" s="149" t="s">
        <v>20</v>
      </c>
      <c r="O7" s="151" t="s">
        <v>21</v>
      </c>
      <c r="P7" s="152" t="s">
        <v>22</v>
      </c>
      <c r="Q7" s="110"/>
    </row>
    <row r="8" spans="1:17" ht="25.15" customHeight="1" x14ac:dyDescent="0.25">
      <c r="A8" s="147">
        <v>1</v>
      </c>
      <c r="B8" s="147">
        <v>672</v>
      </c>
      <c r="C8" s="12" t="s">
        <v>198</v>
      </c>
      <c r="D8" s="12" t="s">
        <v>199</v>
      </c>
      <c r="E8" s="14" t="s">
        <v>25</v>
      </c>
      <c r="F8" s="15">
        <v>44440</v>
      </c>
      <c r="G8" s="12" t="s">
        <v>200</v>
      </c>
      <c r="H8" s="12" t="s">
        <v>201</v>
      </c>
      <c r="I8" s="12" t="s">
        <v>202</v>
      </c>
      <c r="J8" s="24"/>
      <c r="K8" s="16">
        <v>24339.157190999998</v>
      </c>
      <c r="L8" s="16">
        <f t="shared" ref="L8:L15" si="0">+K8/30.4*40</f>
        <v>32025.206830263156</v>
      </c>
      <c r="M8" s="16">
        <f>+K8/30.4*20*0.25</f>
        <v>4003.1508537828945</v>
      </c>
      <c r="N8" s="16">
        <v>0</v>
      </c>
      <c r="O8" s="16">
        <v>3530.84</v>
      </c>
      <c r="P8" s="16">
        <f>+K8*3%</f>
        <v>730.17471572999989</v>
      </c>
      <c r="Q8" s="115"/>
    </row>
    <row r="9" spans="1:17" s="11" customFormat="1" ht="25.15" customHeight="1" x14ac:dyDescent="0.25">
      <c r="A9" s="147">
        <v>2</v>
      </c>
      <c r="B9" s="147"/>
      <c r="C9" s="12" t="s">
        <v>180</v>
      </c>
      <c r="D9" s="12" t="s">
        <v>58</v>
      </c>
      <c r="E9" s="14" t="s">
        <v>31</v>
      </c>
      <c r="F9" s="15"/>
      <c r="G9" s="12"/>
      <c r="H9" s="12"/>
      <c r="I9" s="2"/>
      <c r="J9" s="153" t="s">
        <v>203</v>
      </c>
      <c r="K9" s="16">
        <v>10364.271588</v>
      </c>
      <c r="L9" s="16">
        <f t="shared" si="0"/>
        <v>13637.199457894738</v>
      </c>
      <c r="M9" s="16">
        <f t="shared" ref="M9:M15" si="1">+K9/30.4*20*0.25</f>
        <v>1704.6499322368422</v>
      </c>
      <c r="N9" s="16">
        <v>0</v>
      </c>
      <c r="O9" s="16">
        <v>810.54</v>
      </c>
      <c r="P9" s="16">
        <f t="shared" ref="P9:P15" si="2">+K9*3%</f>
        <v>310.92814763999996</v>
      </c>
      <c r="Q9" s="115"/>
    </row>
    <row r="10" spans="1:17" s="11" customFormat="1" ht="25.15" customHeight="1" x14ac:dyDescent="0.25">
      <c r="A10" s="147">
        <v>3</v>
      </c>
      <c r="B10" s="147">
        <v>625</v>
      </c>
      <c r="C10" s="12" t="s">
        <v>204</v>
      </c>
      <c r="D10" s="12" t="s">
        <v>205</v>
      </c>
      <c r="E10" s="14" t="s">
        <v>31</v>
      </c>
      <c r="F10" s="15">
        <v>43709</v>
      </c>
      <c r="G10" s="12" t="s">
        <v>206</v>
      </c>
      <c r="H10" s="12" t="s">
        <v>207</v>
      </c>
      <c r="I10" s="12" t="s">
        <v>208</v>
      </c>
      <c r="J10" s="24"/>
      <c r="K10" s="16">
        <f>248.93*30.4</f>
        <v>7567.4719999999998</v>
      </c>
      <c r="L10" s="16">
        <f t="shared" si="0"/>
        <v>9957.2000000000007</v>
      </c>
      <c r="M10" s="16">
        <f t="shared" si="1"/>
        <v>1244.6500000000001</v>
      </c>
      <c r="N10" s="16">
        <v>0</v>
      </c>
      <c r="O10" s="16">
        <v>506.24</v>
      </c>
      <c r="P10" s="16">
        <f t="shared" si="2"/>
        <v>227.02415999999999</v>
      </c>
      <c r="Q10" s="115"/>
    </row>
    <row r="11" spans="1:17" ht="25.15" customHeight="1" x14ac:dyDescent="0.25">
      <c r="A11" s="147">
        <v>4</v>
      </c>
      <c r="B11" s="147">
        <v>781</v>
      </c>
      <c r="C11" s="12" t="s">
        <v>1015</v>
      </c>
      <c r="D11" s="12" t="s">
        <v>209</v>
      </c>
      <c r="E11" s="14" t="s">
        <v>31</v>
      </c>
      <c r="F11" s="15">
        <v>45200</v>
      </c>
      <c r="G11" s="12" t="s">
        <v>1016</v>
      </c>
      <c r="H11" s="12" t="s">
        <v>1017</v>
      </c>
      <c r="I11" s="12" t="s">
        <v>40</v>
      </c>
      <c r="J11" s="24" t="s">
        <v>210</v>
      </c>
      <c r="K11" s="16">
        <v>8879.7741999999998</v>
      </c>
      <c r="L11" s="16">
        <f t="shared" si="0"/>
        <v>11683.913421052632</v>
      </c>
      <c r="M11" s="16">
        <f t="shared" si="1"/>
        <v>1460.489177631579</v>
      </c>
      <c r="N11" s="16">
        <v>0</v>
      </c>
      <c r="O11" s="16">
        <v>649.02</v>
      </c>
      <c r="P11" s="16">
        <f t="shared" si="2"/>
        <v>266.39322599999997</v>
      </c>
      <c r="Q11" s="115"/>
    </row>
    <row r="12" spans="1:17" s="11" customFormat="1" ht="25.15" customHeight="1" x14ac:dyDescent="0.25">
      <c r="A12" s="147">
        <v>5</v>
      </c>
      <c r="B12" s="147">
        <v>763</v>
      </c>
      <c r="C12" s="12" t="s">
        <v>211</v>
      </c>
      <c r="D12" s="12" t="s">
        <v>212</v>
      </c>
      <c r="E12" s="14" t="s">
        <v>31</v>
      </c>
      <c r="F12" s="15">
        <v>44816</v>
      </c>
      <c r="G12" s="12" t="s">
        <v>213</v>
      </c>
      <c r="H12" s="12" t="s">
        <v>214</v>
      </c>
      <c r="I12" s="12" t="s">
        <v>40</v>
      </c>
      <c r="J12" s="154" t="s">
        <v>798</v>
      </c>
      <c r="K12" s="16">
        <f t="shared" ref="K12:K14" si="3">248.93*30.4</f>
        <v>7567.4719999999998</v>
      </c>
      <c r="L12" s="16">
        <f t="shared" si="0"/>
        <v>9957.2000000000007</v>
      </c>
      <c r="M12" s="16">
        <f t="shared" si="1"/>
        <v>1244.6500000000001</v>
      </c>
      <c r="N12" s="16">
        <v>0</v>
      </c>
      <c r="O12" s="16">
        <v>506.24</v>
      </c>
      <c r="P12" s="16">
        <f t="shared" si="2"/>
        <v>227.02415999999999</v>
      </c>
      <c r="Q12" s="115"/>
    </row>
    <row r="13" spans="1:17" s="11" customFormat="1" ht="25.15" customHeight="1" x14ac:dyDescent="0.25">
      <c r="A13" s="147">
        <v>6</v>
      </c>
      <c r="B13" s="147">
        <v>712</v>
      </c>
      <c r="C13" s="12" t="s">
        <v>215</v>
      </c>
      <c r="D13" s="12" t="s">
        <v>216</v>
      </c>
      <c r="E13" s="14" t="s">
        <v>31</v>
      </c>
      <c r="F13" s="15">
        <v>44485</v>
      </c>
      <c r="G13" s="12" t="s">
        <v>217</v>
      </c>
      <c r="H13" s="12" t="s">
        <v>218</v>
      </c>
      <c r="I13" s="12" t="s">
        <v>40</v>
      </c>
      <c r="J13" s="153" t="s">
        <v>219</v>
      </c>
      <c r="K13" s="16">
        <f t="shared" si="3"/>
        <v>7567.4719999999998</v>
      </c>
      <c r="L13" s="16">
        <f t="shared" si="0"/>
        <v>9957.2000000000007</v>
      </c>
      <c r="M13" s="16">
        <f t="shared" si="1"/>
        <v>1244.6500000000001</v>
      </c>
      <c r="N13" s="16">
        <v>0</v>
      </c>
      <c r="O13" s="16">
        <v>506.24</v>
      </c>
      <c r="P13" s="16">
        <f t="shared" si="2"/>
        <v>227.02415999999999</v>
      </c>
      <c r="Q13" s="115"/>
    </row>
    <row r="14" spans="1:17" s="11" customFormat="1" ht="25.15" customHeight="1" x14ac:dyDescent="0.25">
      <c r="A14" s="147">
        <v>7</v>
      </c>
      <c r="B14" s="147">
        <v>717</v>
      </c>
      <c r="C14" s="12" t="s">
        <v>220</v>
      </c>
      <c r="D14" s="12" t="s">
        <v>35</v>
      </c>
      <c r="E14" s="14" t="s">
        <v>31</v>
      </c>
      <c r="F14" s="15">
        <v>44501</v>
      </c>
      <c r="G14" s="12" t="s">
        <v>221</v>
      </c>
      <c r="H14" s="12" t="s">
        <v>222</v>
      </c>
      <c r="I14" s="12" t="s">
        <v>40</v>
      </c>
      <c r="J14" s="153" t="s">
        <v>223</v>
      </c>
      <c r="K14" s="16">
        <f t="shared" si="3"/>
        <v>7567.4719999999998</v>
      </c>
      <c r="L14" s="16">
        <f t="shared" si="0"/>
        <v>9957.2000000000007</v>
      </c>
      <c r="M14" s="16">
        <f t="shared" si="1"/>
        <v>1244.6500000000001</v>
      </c>
      <c r="N14" s="16">
        <v>0</v>
      </c>
      <c r="O14" s="16">
        <v>506.24</v>
      </c>
      <c r="P14" s="16">
        <f t="shared" si="2"/>
        <v>227.02415999999999</v>
      </c>
      <c r="Q14" s="115"/>
    </row>
    <row r="15" spans="1:17" ht="25.15" customHeight="1" x14ac:dyDescent="0.25">
      <c r="A15" s="147">
        <v>8</v>
      </c>
      <c r="B15" s="147"/>
      <c r="C15" s="12" t="s">
        <v>224</v>
      </c>
      <c r="D15" s="12" t="s">
        <v>225</v>
      </c>
      <c r="E15" s="14" t="s">
        <v>31</v>
      </c>
      <c r="F15" s="15">
        <v>44211</v>
      </c>
      <c r="G15" s="12" t="s">
        <v>226</v>
      </c>
      <c r="H15" s="12" t="s">
        <v>227</v>
      </c>
      <c r="I15" s="12" t="s">
        <v>228</v>
      </c>
      <c r="J15" s="24" t="s">
        <v>229</v>
      </c>
      <c r="K15" s="16">
        <v>13540.022692999999</v>
      </c>
      <c r="L15" s="16">
        <f t="shared" si="0"/>
        <v>17815.819332894738</v>
      </c>
      <c r="M15" s="16">
        <f t="shared" si="1"/>
        <v>2226.9774166118423</v>
      </c>
      <c r="N15" s="16">
        <v>0</v>
      </c>
      <c r="O15" s="16">
        <v>1291.18</v>
      </c>
      <c r="P15" s="16">
        <f t="shared" si="2"/>
        <v>406.20068078999998</v>
      </c>
      <c r="Q15" s="115"/>
    </row>
    <row r="16" spans="1:17" ht="25.15" customHeight="1" x14ac:dyDescent="0.25">
      <c r="A16" s="26"/>
      <c r="B16" s="26"/>
      <c r="C16" s="11"/>
      <c r="D16" s="11"/>
      <c r="E16" s="26"/>
      <c r="F16" s="27"/>
      <c r="G16" s="11"/>
      <c r="H16" s="11"/>
      <c r="I16" s="11"/>
      <c r="J16" s="11"/>
      <c r="K16" s="28"/>
      <c r="L16" s="28"/>
      <c r="M16" s="28"/>
      <c r="N16" s="28"/>
      <c r="O16" s="28"/>
      <c r="P16" s="28"/>
      <c r="Q16" s="113"/>
    </row>
    <row r="17" spans="1:17" ht="25.15" customHeight="1" x14ac:dyDescent="0.25">
      <c r="A17" s="26"/>
      <c r="B17" s="26"/>
      <c r="C17" s="11"/>
      <c r="D17" s="11"/>
      <c r="E17" s="26"/>
      <c r="F17" s="27"/>
      <c r="G17" s="11"/>
      <c r="H17" s="11"/>
      <c r="I17" s="11"/>
      <c r="J17" s="11"/>
      <c r="K17" s="28"/>
      <c r="L17" s="28"/>
      <c r="M17" s="28"/>
      <c r="N17" s="28"/>
      <c r="O17" s="28"/>
      <c r="P17" s="28"/>
      <c r="Q17" s="113"/>
    </row>
    <row r="18" spans="1:17" ht="25.15" customHeight="1" thickBot="1" x14ac:dyDescent="0.3">
      <c r="A18" s="26"/>
      <c r="B18" s="26"/>
      <c r="C18" s="11"/>
      <c r="D18" s="11"/>
      <c r="E18" s="26"/>
      <c r="F18" s="27"/>
      <c r="G18" s="11"/>
      <c r="H18" s="11"/>
      <c r="I18" s="11"/>
      <c r="J18" s="11"/>
      <c r="K18" s="28"/>
      <c r="L18" s="28"/>
      <c r="M18" s="28"/>
      <c r="N18" s="28"/>
      <c r="O18" s="28"/>
      <c r="P18" s="28"/>
      <c r="Q18" s="113"/>
    </row>
    <row r="19" spans="1:17" ht="25.15" customHeight="1" thickBot="1" x14ac:dyDescent="0.3">
      <c r="A19" s="11"/>
      <c r="B19" s="11"/>
      <c r="C19" s="11"/>
      <c r="D19" s="11"/>
      <c r="E19" s="11"/>
      <c r="F19" s="11"/>
      <c r="G19" s="29"/>
      <c r="H19" s="203" t="s">
        <v>230</v>
      </c>
      <c r="I19" s="204"/>
      <c r="J19" s="30"/>
      <c r="K19" s="20">
        <f>SUM(K8:K15)</f>
        <v>87393.113671999978</v>
      </c>
      <c r="L19" s="20">
        <v>0</v>
      </c>
      <c r="M19" s="20">
        <v>0</v>
      </c>
      <c r="N19" s="20">
        <f>SUM(N8:N15)</f>
        <v>0</v>
      </c>
      <c r="O19" s="20">
        <f>SUM(O8:O15)</f>
        <v>8306.5399999999991</v>
      </c>
      <c r="P19" s="31">
        <f>SUM(P8:P15)</f>
        <v>2621.7934101599994</v>
      </c>
    </row>
    <row r="20" spans="1:17" ht="25.15" customHeight="1" thickBot="1" x14ac:dyDescent="0.3">
      <c r="A20" s="11"/>
      <c r="B20" s="11"/>
      <c r="C20" s="11"/>
      <c r="D20" s="11"/>
      <c r="E20" s="11"/>
      <c r="F20" s="11"/>
      <c r="G20" s="29"/>
      <c r="H20" s="203" t="s">
        <v>128</v>
      </c>
      <c r="I20" s="204"/>
      <c r="J20" s="30"/>
      <c r="K20" s="20">
        <f>+K19*12</f>
        <v>1048717.3640639996</v>
      </c>
      <c r="L20" s="20">
        <f>SUM(L8:L19)</f>
        <v>114990.93904210525</v>
      </c>
      <c r="M20" s="20">
        <f>SUM(M8:M19)</f>
        <v>14373.867380263157</v>
      </c>
      <c r="N20" s="20">
        <f>+N19*12</f>
        <v>0</v>
      </c>
      <c r="O20" s="20">
        <f>+O19*12</f>
        <v>99678.479999999981</v>
      </c>
      <c r="P20" s="20">
        <f>+P19*12</f>
        <v>31461.520921919993</v>
      </c>
    </row>
    <row r="21" spans="1:17" ht="25.35" customHeight="1" thickBot="1" x14ac:dyDescent="0.3">
      <c r="H21" s="201" t="s">
        <v>802</v>
      </c>
      <c r="I21" s="202"/>
      <c r="J21" s="78"/>
      <c r="K21" s="75"/>
      <c r="L21" s="75">
        <f>+L20*3%</f>
        <v>3449.7281712631575</v>
      </c>
      <c r="M21" s="75">
        <f>+M20*3%</f>
        <v>431.21602140789469</v>
      </c>
      <c r="N21" s="75"/>
      <c r="O21" s="75"/>
      <c r="P21" s="76">
        <f>+P20+L21+M21</f>
        <v>35342.465114591047</v>
      </c>
    </row>
  </sheetData>
  <mergeCells count="7">
    <mergeCell ref="H21:I21"/>
    <mergeCell ref="H20:I20"/>
    <mergeCell ref="A1:P1"/>
    <mergeCell ref="A2:D2"/>
    <mergeCell ref="F2:I2"/>
    <mergeCell ref="A4:D4"/>
    <mergeCell ref="H19:I19"/>
  </mergeCells>
  <hyperlinks>
    <hyperlink ref="I8" r:id="rId1" xr:uid="{00000000-0004-0000-0300-000000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3366FF"/>
    <pageSetUpPr fitToPage="1"/>
  </sheetPr>
  <dimension ref="A1:Q22"/>
  <sheetViews>
    <sheetView view="pageBreakPreview" topLeftCell="I1" zoomScale="70" zoomScaleNormal="100" zoomScaleSheetLayoutView="70" workbookViewId="0">
      <selection activeCell="Q1" sqref="Q1:S1048576"/>
    </sheetView>
  </sheetViews>
  <sheetFormatPr baseColWidth="10" defaultRowHeight="15.75" x14ac:dyDescent="0.25"/>
  <cols>
    <col min="1" max="1" width="7.7109375" style="11" customWidth="1"/>
    <col min="2" max="2" width="7.7109375" style="11" hidden="1" customWidth="1"/>
    <col min="3" max="3" width="37" style="11" customWidth="1"/>
    <col min="4" max="4" width="54.28515625" style="11" customWidth="1"/>
    <col min="5" max="5" width="11.42578125" style="11" customWidth="1"/>
    <col min="6" max="6" width="17.140625" style="11" customWidth="1"/>
    <col min="7" max="7" width="31.28515625" style="11" customWidth="1"/>
    <col min="8" max="8" width="21" style="11" customWidth="1"/>
    <col min="9" max="9" width="44.28515625" style="11" customWidth="1"/>
    <col min="10" max="10" width="44.28515625" style="11" hidden="1" customWidth="1"/>
    <col min="11" max="11" width="20.5703125" style="11" customWidth="1"/>
    <col min="12" max="12" width="21.7109375" style="11" customWidth="1"/>
    <col min="13" max="13" width="21.85546875" style="11" customWidth="1"/>
    <col min="14" max="14" width="21.140625" style="11" customWidth="1"/>
    <col min="15" max="15" width="19.42578125" style="11" customWidth="1"/>
    <col min="16" max="16" width="22" style="11" customWidth="1"/>
    <col min="17" max="17" width="20.85546875" style="112" bestFit="1" customWidth="1"/>
    <col min="18" max="16384" width="11.42578125" style="11"/>
  </cols>
  <sheetData>
    <row r="1" spans="1:17" ht="96.75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 ht="20.25" customHeight="1" x14ac:dyDescent="0.35">
      <c r="A2" s="212" t="s">
        <v>231</v>
      </c>
      <c r="B2" s="213"/>
      <c r="C2" s="213"/>
      <c r="D2" s="213"/>
      <c r="E2" s="141" t="s">
        <v>232</v>
      </c>
      <c r="F2" s="208" t="s">
        <v>3</v>
      </c>
      <c r="G2" s="208"/>
      <c r="H2" s="208"/>
      <c r="I2" s="208"/>
      <c r="J2" s="159"/>
      <c r="K2" s="141"/>
      <c r="L2" s="141"/>
      <c r="M2" s="141"/>
      <c r="N2" s="126" t="s">
        <v>1051</v>
      </c>
      <c r="O2" s="141"/>
      <c r="P2" s="141"/>
    </row>
    <row r="3" spans="1:17" ht="20.25" customHeight="1" x14ac:dyDescent="0.3">
      <c r="A3" s="142" t="s">
        <v>233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7" ht="20.25" customHeight="1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7" ht="20.25" customHeight="1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7" ht="20.25" customHeight="1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7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8" t="s">
        <v>234</v>
      </c>
      <c r="K7" s="149" t="s">
        <v>14</v>
      </c>
      <c r="L7" s="150" t="s">
        <v>18</v>
      </c>
      <c r="M7" s="149" t="s">
        <v>19</v>
      </c>
      <c r="N7" s="149" t="s">
        <v>20</v>
      </c>
      <c r="O7" s="151" t="s">
        <v>21</v>
      </c>
      <c r="P7" s="152" t="s">
        <v>22</v>
      </c>
      <c r="Q7" s="160"/>
    </row>
    <row r="8" spans="1:17" ht="29.25" customHeight="1" x14ac:dyDescent="0.25">
      <c r="A8" s="147">
        <v>1</v>
      </c>
      <c r="B8" s="147">
        <v>696</v>
      </c>
      <c r="C8" s="12" t="s">
        <v>235</v>
      </c>
      <c r="D8" s="12" t="s">
        <v>236</v>
      </c>
      <c r="E8" s="14" t="s">
        <v>25</v>
      </c>
      <c r="F8" s="15">
        <v>44440</v>
      </c>
      <c r="G8" s="12" t="s">
        <v>237</v>
      </c>
      <c r="H8" s="12" t="s">
        <v>238</v>
      </c>
      <c r="I8" s="12" t="s">
        <v>239</v>
      </c>
      <c r="J8" s="12"/>
      <c r="K8" s="16">
        <v>27624.838754</v>
      </c>
      <c r="L8" s="16">
        <f>+K8/30.4*40</f>
        <v>36348.472044736845</v>
      </c>
      <c r="M8" s="16">
        <f>+K8/30.4*20*0.25</f>
        <v>4543.5590055921057</v>
      </c>
      <c r="N8" s="16">
        <v>0</v>
      </c>
      <c r="O8" s="16">
        <v>4232.66</v>
      </c>
      <c r="P8" s="16">
        <f>+K8*3%</f>
        <v>828.74516261999997</v>
      </c>
      <c r="Q8" s="115"/>
    </row>
    <row r="9" spans="1:17" ht="29.25" customHeight="1" x14ac:dyDescent="0.25">
      <c r="A9" s="147">
        <v>2</v>
      </c>
      <c r="B9" s="161" t="s">
        <v>1039</v>
      </c>
      <c r="C9" s="12" t="s">
        <v>240</v>
      </c>
      <c r="D9" s="12" t="s">
        <v>241</v>
      </c>
      <c r="E9" s="14" t="s">
        <v>31</v>
      </c>
      <c r="F9" s="15">
        <v>38368</v>
      </c>
      <c r="G9" s="12" t="s">
        <v>242</v>
      </c>
      <c r="H9" s="12" t="s">
        <v>243</v>
      </c>
      <c r="I9" s="12" t="s">
        <v>244</v>
      </c>
      <c r="J9" s="12"/>
      <c r="K9" s="32">
        <v>14618.300234999999</v>
      </c>
      <c r="L9" s="16">
        <f t="shared" ref="L9:L18" si="0">+K9/30.4*40</f>
        <v>19234.605572368422</v>
      </c>
      <c r="M9" s="16">
        <f t="shared" ref="M9:M18" si="1">+K9/30.4*20*0.25</f>
        <v>2404.3256965460528</v>
      </c>
      <c r="N9" s="16">
        <v>0</v>
      </c>
      <c r="O9" s="16">
        <v>1484.4</v>
      </c>
      <c r="P9" s="16">
        <f t="shared" ref="P9:P18" si="2">+K9*3%</f>
        <v>438.54900704999994</v>
      </c>
      <c r="Q9" s="115"/>
    </row>
    <row r="10" spans="1:17" ht="29.25" customHeight="1" x14ac:dyDescent="0.25">
      <c r="A10" s="147">
        <v>3</v>
      </c>
      <c r="B10" s="147">
        <v>682</v>
      </c>
      <c r="C10" s="12" t="s">
        <v>245</v>
      </c>
      <c r="D10" s="12" t="s">
        <v>241</v>
      </c>
      <c r="E10" s="14" t="s">
        <v>31</v>
      </c>
      <c r="F10" s="15">
        <v>44440</v>
      </c>
      <c r="G10" s="12" t="s">
        <v>246</v>
      </c>
      <c r="H10" s="12" t="s">
        <v>247</v>
      </c>
      <c r="I10" s="12" t="s">
        <v>248</v>
      </c>
      <c r="J10" s="12"/>
      <c r="K10" s="32">
        <v>14618.300234999999</v>
      </c>
      <c r="L10" s="16">
        <f t="shared" si="0"/>
        <v>19234.605572368422</v>
      </c>
      <c r="M10" s="16">
        <f t="shared" si="1"/>
        <v>2404.3256965460528</v>
      </c>
      <c r="N10" s="16">
        <v>0</v>
      </c>
      <c r="O10" s="16">
        <v>1484.4</v>
      </c>
      <c r="P10" s="16">
        <f t="shared" si="2"/>
        <v>438.54900704999994</v>
      </c>
      <c r="Q10" s="115"/>
    </row>
    <row r="11" spans="1:17" ht="30" customHeight="1" x14ac:dyDescent="0.25">
      <c r="A11" s="147">
        <v>4</v>
      </c>
      <c r="B11" s="147">
        <v>695</v>
      </c>
      <c r="C11" s="12" t="s">
        <v>249</v>
      </c>
      <c r="D11" s="12" t="s">
        <v>241</v>
      </c>
      <c r="E11" s="14" t="s">
        <v>31</v>
      </c>
      <c r="F11" s="15">
        <v>44440</v>
      </c>
      <c r="G11" s="12" t="s">
        <v>250</v>
      </c>
      <c r="H11" s="12" t="s">
        <v>251</v>
      </c>
      <c r="I11" s="12" t="s">
        <v>252</v>
      </c>
      <c r="J11" s="12" t="s">
        <v>253</v>
      </c>
      <c r="K11" s="16">
        <v>14618.300234999999</v>
      </c>
      <c r="L11" s="16">
        <f t="shared" si="0"/>
        <v>19234.605572368422</v>
      </c>
      <c r="M11" s="16">
        <f t="shared" si="1"/>
        <v>2404.3256965460528</v>
      </c>
      <c r="N11" s="16">
        <v>0</v>
      </c>
      <c r="O11" s="16">
        <v>1484.4</v>
      </c>
      <c r="P11" s="16">
        <f t="shared" si="2"/>
        <v>438.54900704999994</v>
      </c>
      <c r="Q11" s="115"/>
    </row>
    <row r="12" spans="1:17" ht="29.25" customHeight="1" x14ac:dyDescent="0.25">
      <c r="A12" s="147">
        <v>5</v>
      </c>
      <c r="B12" s="147">
        <v>779</v>
      </c>
      <c r="C12" s="12" t="s">
        <v>968</v>
      </c>
      <c r="D12" s="12" t="s">
        <v>254</v>
      </c>
      <c r="E12" s="14" t="s">
        <v>31</v>
      </c>
      <c r="F12" s="15">
        <v>45068</v>
      </c>
      <c r="G12" s="12" t="s">
        <v>970</v>
      </c>
      <c r="H12" s="12" t="s">
        <v>969</v>
      </c>
      <c r="I12" s="12" t="s">
        <v>971</v>
      </c>
      <c r="J12" s="12"/>
      <c r="K12" s="16">
        <v>11753.170040999999</v>
      </c>
      <c r="L12" s="16">
        <f t="shared" si="0"/>
        <v>15464.697422368423</v>
      </c>
      <c r="M12" s="16">
        <f t="shared" si="1"/>
        <v>1933.0871777960529</v>
      </c>
      <c r="N12" s="16">
        <v>0</v>
      </c>
      <c r="O12" s="16">
        <v>993.66</v>
      </c>
      <c r="P12" s="16">
        <f t="shared" si="2"/>
        <v>352.59510122999995</v>
      </c>
      <c r="Q12" s="115"/>
    </row>
    <row r="13" spans="1:17" ht="29.25" customHeight="1" x14ac:dyDescent="0.25">
      <c r="A13" s="147">
        <v>6</v>
      </c>
      <c r="B13" s="161" t="s">
        <v>1038</v>
      </c>
      <c r="C13" s="12" t="s">
        <v>255</v>
      </c>
      <c r="D13" s="12" t="s">
        <v>256</v>
      </c>
      <c r="E13" s="14" t="s">
        <v>31</v>
      </c>
      <c r="F13" s="15">
        <v>40954</v>
      </c>
      <c r="G13" s="12" t="s">
        <v>257</v>
      </c>
      <c r="H13" s="12" t="s">
        <v>258</v>
      </c>
      <c r="I13" s="12" t="s">
        <v>259</v>
      </c>
      <c r="J13" s="12"/>
      <c r="K13" s="16">
        <v>11753.170040999999</v>
      </c>
      <c r="L13" s="16">
        <f t="shared" si="0"/>
        <v>15464.697422368423</v>
      </c>
      <c r="M13" s="16">
        <f t="shared" si="1"/>
        <v>1933.0871777960529</v>
      </c>
      <c r="N13" s="16">
        <v>0</v>
      </c>
      <c r="O13" s="16">
        <v>993.66</v>
      </c>
      <c r="P13" s="16">
        <f t="shared" si="2"/>
        <v>352.59510122999995</v>
      </c>
      <c r="Q13" s="115"/>
    </row>
    <row r="14" spans="1:17" ht="29.25" customHeight="1" x14ac:dyDescent="0.25">
      <c r="A14" s="147">
        <v>7</v>
      </c>
      <c r="B14" s="147">
        <v>396</v>
      </c>
      <c r="C14" s="12" t="s">
        <v>260</v>
      </c>
      <c r="D14" s="12" t="s">
        <v>261</v>
      </c>
      <c r="E14" s="14" t="s">
        <v>31</v>
      </c>
      <c r="F14" s="15">
        <v>42815</v>
      </c>
      <c r="G14" s="12" t="s">
        <v>262</v>
      </c>
      <c r="H14" s="12" t="s">
        <v>263</v>
      </c>
      <c r="I14" s="12" t="s">
        <v>264</v>
      </c>
      <c r="J14" s="12"/>
      <c r="K14" s="16">
        <v>10364.292806000001</v>
      </c>
      <c r="L14" s="16">
        <f t="shared" si="0"/>
        <v>13637.22737631579</v>
      </c>
      <c r="M14" s="16">
        <f t="shared" si="1"/>
        <v>1704.6534220394738</v>
      </c>
      <c r="N14" s="16">
        <v>0</v>
      </c>
      <c r="O14" s="16">
        <v>810.54</v>
      </c>
      <c r="P14" s="16">
        <f t="shared" si="2"/>
        <v>310.92878418000004</v>
      </c>
      <c r="Q14" s="115"/>
    </row>
    <row r="15" spans="1:17" ht="29.25" customHeight="1" x14ac:dyDescent="0.25">
      <c r="A15" s="147">
        <v>8</v>
      </c>
      <c r="B15" s="147">
        <v>330</v>
      </c>
      <c r="C15" s="12" t="s">
        <v>265</v>
      </c>
      <c r="D15" s="12" t="s">
        <v>35</v>
      </c>
      <c r="E15" s="14" t="s">
        <v>31</v>
      </c>
      <c r="F15" s="15">
        <v>43998</v>
      </c>
      <c r="G15" s="12" t="s">
        <v>266</v>
      </c>
      <c r="H15" s="12" t="s">
        <v>267</v>
      </c>
      <c r="I15" s="12" t="s">
        <v>268</v>
      </c>
      <c r="J15" s="12" t="s">
        <v>269</v>
      </c>
      <c r="K15" s="16">
        <f>248.93*30.4</f>
        <v>7567.4719999999998</v>
      </c>
      <c r="L15" s="16">
        <f t="shared" si="0"/>
        <v>9957.2000000000007</v>
      </c>
      <c r="M15" s="16">
        <f t="shared" si="1"/>
        <v>1244.6500000000001</v>
      </c>
      <c r="N15" s="33">
        <v>0</v>
      </c>
      <c r="O15" s="16">
        <v>506.24</v>
      </c>
      <c r="P15" s="16">
        <f t="shared" si="2"/>
        <v>227.02415999999999</v>
      </c>
      <c r="Q15" s="115"/>
    </row>
    <row r="16" spans="1:17" ht="29.25" customHeight="1" x14ac:dyDescent="0.25">
      <c r="A16" s="147">
        <v>9</v>
      </c>
      <c r="B16" s="147">
        <v>776</v>
      </c>
      <c r="C16" s="12" t="s">
        <v>941</v>
      </c>
      <c r="D16" s="12" t="s">
        <v>270</v>
      </c>
      <c r="E16" s="14" t="s">
        <v>31</v>
      </c>
      <c r="F16" s="15">
        <v>45017</v>
      </c>
      <c r="G16" s="12" t="s">
        <v>943</v>
      </c>
      <c r="H16" s="12" t="s">
        <v>942</v>
      </c>
      <c r="I16" s="12" t="s">
        <v>304</v>
      </c>
      <c r="J16" s="12"/>
      <c r="K16" s="16">
        <f>248.93*30.4</f>
        <v>7567.4719999999998</v>
      </c>
      <c r="L16" s="16">
        <f t="shared" si="0"/>
        <v>9957.2000000000007</v>
      </c>
      <c r="M16" s="16">
        <f t="shared" si="1"/>
        <v>1244.6500000000001</v>
      </c>
      <c r="N16" s="33">
        <v>0</v>
      </c>
      <c r="O16" s="16">
        <v>506.24</v>
      </c>
      <c r="P16" s="16">
        <f t="shared" si="2"/>
        <v>227.02415999999999</v>
      </c>
      <c r="Q16" s="115"/>
    </row>
    <row r="17" spans="1:17" ht="30" customHeight="1" x14ac:dyDescent="0.25">
      <c r="A17" s="147">
        <v>10</v>
      </c>
      <c r="B17" s="147">
        <v>732</v>
      </c>
      <c r="C17" s="12" t="s">
        <v>271</v>
      </c>
      <c r="D17" s="12" t="s">
        <v>270</v>
      </c>
      <c r="E17" s="14" t="s">
        <v>31</v>
      </c>
      <c r="F17" s="15">
        <v>44576</v>
      </c>
      <c r="G17" s="12" t="s">
        <v>272</v>
      </c>
      <c r="H17" s="12" t="s">
        <v>273</v>
      </c>
      <c r="I17" s="12" t="s">
        <v>274</v>
      </c>
      <c r="J17" s="12" t="s">
        <v>799</v>
      </c>
      <c r="K17" s="16">
        <v>9111.1739999999991</v>
      </c>
      <c r="L17" s="16">
        <f t="shared" si="0"/>
        <v>11988.386842105263</v>
      </c>
      <c r="M17" s="16">
        <f t="shared" si="1"/>
        <v>1498.5483552631579</v>
      </c>
      <c r="N17" s="16">
        <v>0</v>
      </c>
      <c r="O17" s="16">
        <v>674.2</v>
      </c>
      <c r="P17" s="16">
        <f t="shared" si="2"/>
        <v>273.33521999999994</v>
      </c>
      <c r="Q17" s="115"/>
    </row>
    <row r="18" spans="1:17" ht="30" customHeight="1" x14ac:dyDescent="0.25">
      <c r="A18" s="147">
        <v>11</v>
      </c>
      <c r="B18" s="147"/>
      <c r="C18" s="12" t="s">
        <v>180</v>
      </c>
      <c r="D18" s="12" t="s">
        <v>270</v>
      </c>
      <c r="E18" s="14" t="s">
        <v>31</v>
      </c>
      <c r="F18" s="12"/>
      <c r="G18" s="12"/>
      <c r="H18" s="12"/>
      <c r="I18" s="12"/>
      <c r="J18" s="12" t="s">
        <v>62</v>
      </c>
      <c r="K18" s="16">
        <f>248.93*30.4</f>
        <v>7567.4719999999998</v>
      </c>
      <c r="L18" s="16">
        <f t="shared" si="0"/>
        <v>9957.2000000000007</v>
      </c>
      <c r="M18" s="16">
        <f t="shared" si="1"/>
        <v>1244.6500000000001</v>
      </c>
      <c r="N18" s="16">
        <v>0</v>
      </c>
      <c r="O18" s="16"/>
      <c r="P18" s="16">
        <f t="shared" si="2"/>
        <v>227.02415999999999</v>
      </c>
      <c r="Q18" s="115"/>
    </row>
    <row r="19" spans="1:17" ht="30" customHeight="1" thickBot="1" x14ac:dyDescent="0.3">
      <c r="K19" s="34"/>
      <c r="Q19" s="115"/>
    </row>
    <row r="20" spans="1:17" ht="30" customHeight="1" thickBot="1" x14ac:dyDescent="0.3">
      <c r="G20" s="29"/>
      <c r="H20" s="203" t="s">
        <v>127</v>
      </c>
      <c r="I20" s="204"/>
      <c r="J20" s="35"/>
      <c r="K20" s="19">
        <f>SUM(K8:K18)</f>
        <v>137163.96234699999</v>
      </c>
      <c r="L20" s="19">
        <v>0</v>
      </c>
      <c r="M20" s="19">
        <v>0</v>
      </c>
      <c r="N20" s="19">
        <f>SUM(N8:N18)</f>
        <v>0</v>
      </c>
      <c r="O20" s="19">
        <f>SUM(O8:O18)</f>
        <v>13170.399999999998</v>
      </c>
      <c r="P20" s="19">
        <f>SUM(P8:P18)</f>
        <v>4114.9188704100006</v>
      </c>
    </row>
    <row r="21" spans="1:17" ht="30" customHeight="1" thickBot="1" x14ac:dyDescent="0.3">
      <c r="G21" s="29"/>
      <c r="H21" s="203" t="s">
        <v>128</v>
      </c>
      <c r="I21" s="204"/>
      <c r="J21" s="30"/>
      <c r="K21" s="20">
        <f>+K20*12</f>
        <v>1645967.5481639998</v>
      </c>
      <c r="L21" s="20">
        <f>SUM(L8:L17)</f>
        <v>170521.69782500007</v>
      </c>
      <c r="M21" s="20">
        <f>SUM(M8:M17)</f>
        <v>21315.212228125009</v>
      </c>
      <c r="N21" s="20">
        <f>+N20*12</f>
        <v>0</v>
      </c>
      <c r="O21" s="20">
        <f>+O20*12</f>
        <v>158044.79999999999</v>
      </c>
      <c r="P21" s="20">
        <f>+P20*12</f>
        <v>49379.026444920004</v>
      </c>
    </row>
    <row r="22" spans="1:17" ht="25.35" customHeight="1" thickBot="1" x14ac:dyDescent="0.3">
      <c r="H22" s="201" t="s">
        <v>802</v>
      </c>
      <c r="I22" s="202"/>
      <c r="J22" s="78"/>
      <c r="K22" s="75"/>
      <c r="L22" s="75">
        <f>+L21*3%</f>
        <v>5115.6509347500023</v>
      </c>
      <c r="M22" s="75">
        <f>+M21*3%</f>
        <v>639.45636684375029</v>
      </c>
      <c r="N22" s="75"/>
      <c r="O22" s="75"/>
      <c r="P22" s="76">
        <f>+P21+L22+M22</f>
        <v>55134.133746513755</v>
      </c>
    </row>
  </sheetData>
  <mergeCells count="7">
    <mergeCell ref="H22:I22"/>
    <mergeCell ref="H21:I21"/>
    <mergeCell ref="A1:P1"/>
    <mergeCell ref="A2:D2"/>
    <mergeCell ref="F2:I2"/>
    <mergeCell ref="A4:D4"/>
    <mergeCell ref="H20:I20"/>
  </mergeCells>
  <hyperlinks>
    <hyperlink ref="I8" r:id="rId1" xr:uid="{00000000-0004-0000-0400-000000000000}"/>
    <hyperlink ref="I10" r:id="rId2" xr:uid="{00000000-0004-0000-0400-000001000000}"/>
    <hyperlink ref="I11" r:id="rId3" xr:uid="{00000000-0004-0000-0400-000002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45" orientation="landscape" r:id="rId4"/>
  <ignoredErrors>
    <ignoredError sqref="B13 B9" numberStoredAsText="1"/>
  </ignoredError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366FF"/>
    <pageSetUpPr fitToPage="1"/>
  </sheetPr>
  <dimension ref="A1:Y81"/>
  <sheetViews>
    <sheetView view="pageBreakPreview" zoomScale="70" zoomScaleNormal="100" zoomScaleSheetLayoutView="70" workbookViewId="0">
      <selection activeCell="Q61" sqref="Q1:S1048576"/>
    </sheetView>
  </sheetViews>
  <sheetFormatPr baseColWidth="10" defaultRowHeight="15.75" x14ac:dyDescent="0.25"/>
  <cols>
    <col min="1" max="1" width="8" style="11" customWidth="1"/>
    <col min="2" max="2" width="8" style="11" hidden="1" customWidth="1"/>
    <col min="3" max="3" width="46.140625" style="11" customWidth="1"/>
    <col min="4" max="4" width="58.28515625" style="11" customWidth="1"/>
    <col min="5" max="5" width="16" style="11" customWidth="1"/>
    <col min="6" max="6" width="28.28515625" style="11" customWidth="1"/>
    <col min="7" max="7" width="34.5703125" style="11" customWidth="1"/>
    <col min="8" max="8" width="27.140625" style="11" customWidth="1"/>
    <col min="9" max="9" width="37.28515625" style="11" customWidth="1"/>
    <col min="10" max="10" width="37.28515625" style="11" hidden="1" customWidth="1"/>
    <col min="11" max="11" width="22" style="11" customWidth="1"/>
    <col min="12" max="12" width="19.85546875" style="11" customWidth="1"/>
    <col min="13" max="13" width="22" style="11" customWidth="1"/>
    <col min="14" max="14" width="19.7109375" style="11" customWidth="1"/>
    <col min="15" max="15" width="18.5703125" style="11" customWidth="1"/>
    <col min="16" max="16" width="21.42578125" style="11" customWidth="1"/>
    <col min="17" max="17" width="20.85546875" style="116" bestFit="1" customWidth="1"/>
    <col min="18" max="25" width="11.42578125" style="109"/>
    <col min="26" max="16384" width="11.42578125" style="11"/>
  </cols>
  <sheetData>
    <row r="1" spans="1:17" ht="127.9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7" ht="23.25" x14ac:dyDescent="0.35">
      <c r="A2" s="206" t="s">
        <v>275</v>
      </c>
      <c r="B2" s="207"/>
      <c r="C2" s="207"/>
      <c r="D2" s="207"/>
      <c r="E2" s="141" t="s">
        <v>276</v>
      </c>
      <c r="F2" s="208" t="s">
        <v>3</v>
      </c>
      <c r="G2" s="208"/>
      <c r="H2" s="208"/>
      <c r="I2" s="208"/>
      <c r="J2" s="159"/>
      <c r="K2" s="141"/>
      <c r="L2" s="141"/>
      <c r="M2" s="141"/>
      <c r="N2" s="126" t="s">
        <v>1051</v>
      </c>
      <c r="O2" s="141"/>
      <c r="P2" s="141"/>
    </row>
    <row r="3" spans="1:17" ht="18.75" x14ac:dyDescent="0.3">
      <c r="A3" s="142" t="s">
        <v>277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7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7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7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7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8" t="s">
        <v>234</v>
      </c>
      <c r="K7" s="149" t="s">
        <v>14</v>
      </c>
      <c r="L7" s="150" t="s">
        <v>18</v>
      </c>
      <c r="M7" s="149" t="s">
        <v>19</v>
      </c>
      <c r="N7" s="149" t="s">
        <v>20</v>
      </c>
      <c r="O7" s="151" t="s">
        <v>21</v>
      </c>
      <c r="P7" s="152" t="s">
        <v>22</v>
      </c>
      <c r="Q7" s="162"/>
    </row>
    <row r="8" spans="1:17" ht="30" customHeight="1" x14ac:dyDescent="0.25">
      <c r="A8" s="147">
        <v>1</v>
      </c>
      <c r="B8" s="147">
        <v>674</v>
      </c>
      <c r="C8" s="12" t="s">
        <v>278</v>
      </c>
      <c r="D8" s="12" t="s">
        <v>279</v>
      </c>
      <c r="E8" s="14" t="s">
        <v>25</v>
      </c>
      <c r="F8" s="15">
        <v>44440</v>
      </c>
      <c r="G8" s="12" t="s">
        <v>280</v>
      </c>
      <c r="H8" s="12" t="s">
        <v>281</v>
      </c>
      <c r="I8" s="12" t="s">
        <v>282</v>
      </c>
      <c r="J8" s="12"/>
      <c r="K8" s="16">
        <v>16154.674397000001</v>
      </c>
      <c r="L8" s="16">
        <f>+K8/30.4*40</f>
        <v>21256.150522368422</v>
      </c>
      <c r="M8" s="16">
        <f>+K8/30.4*20*0.25</f>
        <v>2657.0188152960527</v>
      </c>
      <c r="N8" s="16">
        <v>0</v>
      </c>
      <c r="O8" s="16">
        <v>1782.62</v>
      </c>
      <c r="P8" s="16">
        <f t="shared" ref="P8:P14" si="0">+K8*3%</f>
        <v>484.64023191000001</v>
      </c>
      <c r="Q8" s="117"/>
    </row>
    <row r="9" spans="1:17" ht="30" customHeight="1" x14ac:dyDescent="0.25">
      <c r="A9" s="147">
        <v>2</v>
      </c>
      <c r="B9" s="161" t="s">
        <v>1041</v>
      </c>
      <c r="C9" s="12" t="s">
        <v>283</v>
      </c>
      <c r="D9" s="12" t="s">
        <v>35</v>
      </c>
      <c r="E9" s="14" t="s">
        <v>31</v>
      </c>
      <c r="F9" s="15">
        <v>39449</v>
      </c>
      <c r="G9" s="12" t="s">
        <v>284</v>
      </c>
      <c r="H9" s="12" t="s">
        <v>285</v>
      </c>
      <c r="I9" s="12" t="s">
        <v>286</v>
      </c>
      <c r="J9" s="12"/>
      <c r="K9" s="16">
        <v>10364.292806000001</v>
      </c>
      <c r="L9" s="16">
        <f t="shared" ref="L9:L14" si="1">+K9/30.4*40</f>
        <v>13637.22737631579</v>
      </c>
      <c r="M9" s="16">
        <f t="shared" ref="M9:M14" si="2">+K9/30.4*20*0.25</f>
        <v>1704.6534220394738</v>
      </c>
      <c r="N9" s="16">
        <v>0</v>
      </c>
      <c r="O9" s="16">
        <v>810.54</v>
      </c>
      <c r="P9" s="16">
        <f t="shared" si="0"/>
        <v>310.92878418000004</v>
      </c>
      <c r="Q9" s="117"/>
    </row>
    <row r="10" spans="1:17" ht="30" customHeight="1" x14ac:dyDescent="0.25">
      <c r="A10" s="147">
        <v>3</v>
      </c>
      <c r="B10" s="161" t="s">
        <v>1040</v>
      </c>
      <c r="C10" s="12" t="s">
        <v>297</v>
      </c>
      <c r="D10" s="12" t="s">
        <v>35</v>
      </c>
      <c r="E10" s="14" t="s">
        <v>31</v>
      </c>
      <c r="F10" s="15">
        <v>38018</v>
      </c>
      <c r="G10" s="12" t="s">
        <v>298</v>
      </c>
      <c r="H10" s="12" t="s">
        <v>299</v>
      </c>
      <c r="I10" s="12" t="s">
        <v>300</v>
      </c>
      <c r="J10" s="12"/>
      <c r="K10" s="16">
        <v>7872.4190590000007</v>
      </c>
      <c r="L10" s="16">
        <f>+K10/30.4*40</f>
        <v>10358.446130263161</v>
      </c>
      <c r="M10" s="16">
        <f>+K10/30.4*20*0.25</f>
        <v>1294.8057662828951</v>
      </c>
      <c r="N10" s="16">
        <v>0</v>
      </c>
      <c r="O10" s="16">
        <v>539.41999999999996</v>
      </c>
      <c r="P10" s="16">
        <f>+K10*3%</f>
        <v>236.17257177000002</v>
      </c>
      <c r="Q10" s="117"/>
    </row>
    <row r="11" spans="1:17" ht="30" customHeight="1" x14ac:dyDescent="0.25">
      <c r="A11" s="147">
        <v>4</v>
      </c>
      <c r="B11" s="161" t="s">
        <v>1043</v>
      </c>
      <c r="C11" s="12" t="s">
        <v>350</v>
      </c>
      <c r="D11" s="12" t="s">
        <v>351</v>
      </c>
      <c r="E11" s="14" t="s">
        <v>31</v>
      </c>
      <c r="F11" s="15">
        <v>34060</v>
      </c>
      <c r="G11" s="12" t="s">
        <v>352</v>
      </c>
      <c r="H11" s="12" t="s">
        <v>353</v>
      </c>
      <c r="I11" s="12" t="s">
        <v>354</v>
      </c>
      <c r="J11" s="12"/>
      <c r="K11" s="16">
        <v>7888.48</v>
      </c>
      <c r="L11" s="16">
        <f>+K11/30.4*40</f>
        <v>10379.57894736842</v>
      </c>
      <c r="M11" s="16">
        <f>+K11/30.4*20*0.25</f>
        <v>1297.4473684210525</v>
      </c>
      <c r="N11" s="16">
        <v>0</v>
      </c>
      <c r="O11" s="16">
        <v>541.17999999999995</v>
      </c>
      <c r="P11" s="16">
        <f>+K11*3%</f>
        <v>236.65439999999998</v>
      </c>
      <c r="Q11" s="117"/>
    </row>
    <row r="12" spans="1:17" ht="30" customHeight="1" x14ac:dyDescent="0.25">
      <c r="A12" s="147">
        <v>5</v>
      </c>
      <c r="B12" s="147"/>
      <c r="C12" s="12" t="s">
        <v>287</v>
      </c>
      <c r="D12" s="12" t="s">
        <v>288</v>
      </c>
      <c r="E12" s="14" t="s">
        <v>31</v>
      </c>
      <c r="F12" s="15">
        <v>40909</v>
      </c>
      <c r="G12" s="12" t="s">
        <v>289</v>
      </c>
      <c r="H12" s="12" t="s">
        <v>290</v>
      </c>
      <c r="I12" s="12" t="s">
        <v>291</v>
      </c>
      <c r="J12" s="12"/>
      <c r="K12" s="16">
        <v>7888.4810849999994</v>
      </c>
      <c r="L12" s="16">
        <f t="shared" si="1"/>
        <v>10379.580375000001</v>
      </c>
      <c r="M12" s="16">
        <f t="shared" si="2"/>
        <v>1297.4475468750002</v>
      </c>
      <c r="N12" s="16">
        <v>0</v>
      </c>
      <c r="O12" s="16">
        <v>541.17999999999995</v>
      </c>
      <c r="P12" s="16">
        <f t="shared" si="0"/>
        <v>236.65443254999997</v>
      </c>
      <c r="Q12" s="117"/>
    </row>
    <row r="13" spans="1:17" ht="30" customHeight="1" x14ac:dyDescent="0.25">
      <c r="A13" s="147">
        <v>6</v>
      </c>
      <c r="B13" s="147"/>
      <c r="C13" s="12" t="s">
        <v>360</v>
      </c>
      <c r="D13" s="12" t="s">
        <v>351</v>
      </c>
      <c r="E13" s="14" t="s">
        <v>31</v>
      </c>
      <c r="F13" s="15">
        <v>39661</v>
      </c>
      <c r="G13" s="12" t="s">
        <v>361</v>
      </c>
      <c r="H13" s="12" t="s">
        <v>362</v>
      </c>
      <c r="I13" s="12" t="s">
        <v>363</v>
      </c>
      <c r="J13" s="12"/>
      <c r="K13" s="16">
        <v>7888.48</v>
      </c>
      <c r="L13" s="16">
        <f>+K13/30.4*40</f>
        <v>10379.57894736842</v>
      </c>
      <c r="M13" s="16">
        <f>+K13/30.4*20*0.25</f>
        <v>1297.4473684210525</v>
      </c>
      <c r="N13" s="16">
        <v>0</v>
      </c>
      <c r="O13" s="16">
        <v>541.17999999999995</v>
      </c>
      <c r="P13" s="16">
        <f>+K13*3%</f>
        <v>236.65439999999998</v>
      </c>
      <c r="Q13" s="117"/>
    </row>
    <row r="14" spans="1:17" ht="30" customHeight="1" x14ac:dyDescent="0.25">
      <c r="A14" s="147">
        <v>7</v>
      </c>
      <c r="B14" s="161" t="s">
        <v>1046</v>
      </c>
      <c r="C14" s="12" t="s">
        <v>292</v>
      </c>
      <c r="D14" s="12" t="s">
        <v>293</v>
      </c>
      <c r="E14" s="14" t="s">
        <v>25</v>
      </c>
      <c r="F14" s="15">
        <v>44440</v>
      </c>
      <c r="G14" s="12" t="s">
        <v>294</v>
      </c>
      <c r="H14" s="12" t="s">
        <v>295</v>
      </c>
      <c r="I14" s="12" t="s">
        <v>296</v>
      </c>
      <c r="J14" s="12"/>
      <c r="K14" s="16">
        <v>13540.022692999999</v>
      </c>
      <c r="L14" s="16">
        <f t="shared" si="1"/>
        <v>17815.819332894738</v>
      </c>
      <c r="M14" s="16">
        <f t="shared" si="2"/>
        <v>2226.9774166118423</v>
      </c>
      <c r="N14" s="16">
        <v>0</v>
      </c>
      <c r="O14" s="16">
        <v>1291.18</v>
      </c>
      <c r="P14" s="16">
        <f t="shared" si="0"/>
        <v>406.20068078999998</v>
      </c>
      <c r="Q14" s="117"/>
    </row>
    <row r="15" spans="1:17" ht="30" customHeight="1" x14ac:dyDescent="0.25">
      <c r="A15" s="147">
        <v>8</v>
      </c>
      <c r="B15" s="147">
        <v>101</v>
      </c>
      <c r="C15" s="12" t="s">
        <v>1042</v>
      </c>
      <c r="D15" s="12" t="s">
        <v>376</v>
      </c>
      <c r="E15" s="14" t="s">
        <v>31</v>
      </c>
      <c r="F15" s="15">
        <v>40909</v>
      </c>
      <c r="G15" s="12" t="s">
        <v>377</v>
      </c>
      <c r="H15" s="12" t="s">
        <v>378</v>
      </c>
      <c r="I15" s="12" t="s">
        <v>379</v>
      </c>
      <c r="J15" s="12"/>
      <c r="K15" s="16">
        <v>9599.935574000001</v>
      </c>
      <c r="L15" s="16">
        <f t="shared" ref="L15:L27" si="3">+K15/30.4*40</f>
        <v>12631.494176315791</v>
      </c>
      <c r="M15" s="16">
        <f t="shared" ref="M15:M27" si="4">+K15/30.4*20*0.25</f>
        <v>1578.9367720394739</v>
      </c>
      <c r="N15" s="16">
        <v>0</v>
      </c>
      <c r="O15" s="16">
        <v>727.38</v>
      </c>
      <c r="P15" s="16">
        <f t="shared" ref="P15:P27" si="5">+K15*3%</f>
        <v>287.99806722</v>
      </c>
      <c r="Q15" s="117"/>
    </row>
    <row r="16" spans="1:17" ht="30" customHeight="1" x14ac:dyDescent="0.25">
      <c r="A16" s="147">
        <v>9</v>
      </c>
      <c r="B16" s="147"/>
      <c r="C16" s="12" t="s">
        <v>383</v>
      </c>
      <c r="D16" s="12" t="s">
        <v>384</v>
      </c>
      <c r="E16" s="14" t="s">
        <v>31</v>
      </c>
      <c r="F16" s="15">
        <v>43467</v>
      </c>
      <c r="G16" s="12" t="s">
        <v>385</v>
      </c>
      <c r="H16" s="12" t="s">
        <v>386</v>
      </c>
      <c r="I16" s="12" t="s">
        <v>387</v>
      </c>
      <c r="J16" s="12"/>
      <c r="K16" s="39">
        <f>248.93*30.4</f>
        <v>7567.4719999999998</v>
      </c>
      <c r="L16" s="16">
        <f t="shared" si="3"/>
        <v>9957.2000000000007</v>
      </c>
      <c r="M16" s="16">
        <f t="shared" si="4"/>
        <v>1244.6500000000001</v>
      </c>
      <c r="N16" s="16">
        <v>0</v>
      </c>
      <c r="O16" s="16">
        <v>506.24</v>
      </c>
      <c r="P16" s="16">
        <f t="shared" si="5"/>
        <v>227.02415999999999</v>
      </c>
      <c r="Q16" s="117"/>
    </row>
    <row r="17" spans="1:25" ht="30.75" customHeight="1" x14ac:dyDescent="0.25">
      <c r="A17" s="147">
        <v>10</v>
      </c>
      <c r="B17" s="147"/>
      <c r="C17" s="12" t="s">
        <v>972</v>
      </c>
      <c r="D17" s="12" t="s">
        <v>332</v>
      </c>
      <c r="E17" s="14" t="s">
        <v>31</v>
      </c>
      <c r="F17" s="15">
        <v>45032</v>
      </c>
      <c r="G17" s="12" t="s">
        <v>973</v>
      </c>
      <c r="H17" s="12" t="s">
        <v>974</v>
      </c>
      <c r="I17" s="12" t="s">
        <v>367</v>
      </c>
      <c r="J17" s="12"/>
      <c r="K17" s="39">
        <f t="shared" ref="K17:K22" si="6">248.93*30.4</f>
        <v>7567.4719999999998</v>
      </c>
      <c r="L17" s="16">
        <f>+K17/30.4*40</f>
        <v>9957.2000000000007</v>
      </c>
      <c r="M17" s="16">
        <f>+K17/30.4*20*0.25</f>
        <v>1244.6500000000001</v>
      </c>
      <c r="N17" s="16">
        <v>0</v>
      </c>
      <c r="O17" s="16">
        <v>506.24</v>
      </c>
      <c r="P17" s="16">
        <f>+K17*3%</f>
        <v>227.02415999999999</v>
      </c>
      <c r="Q17" s="117"/>
    </row>
    <row r="18" spans="1:25" ht="30" customHeight="1" x14ac:dyDescent="0.25">
      <c r="A18" s="147">
        <v>11</v>
      </c>
      <c r="B18" s="147"/>
      <c r="C18" s="12" t="s">
        <v>932</v>
      </c>
      <c r="D18" s="12" t="s">
        <v>397</v>
      </c>
      <c r="E18" s="14" t="s">
        <v>31</v>
      </c>
      <c r="F18" s="15">
        <v>44927</v>
      </c>
      <c r="G18" s="12" t="s">
        <v>933</v>
      </c>
      <c r="H18" s="12" t="s">
        <v>934</v>
      </c>
      <c r="I18" s="12" t="s">
        <v>367</v>
      </c>
      <c r="J18" s="12"/>
      <c r="K18" s="39">
        <f t="shared" si="6"/>
        <v>7567.4719999999998</v>
      </c>
      <c r="L18" s="16">
        <f t="shared" si="3"/>
        <v>9957.2000000000007</v>
      </c>
      <c r="M18" s="16">
        <f t="shared" si="4"/>
        <v>1244.6500000000001</v>
      </c>
      <c r="N18" s="16">
        <v>0</v>
      </c>
      <c r="O18" s="16">
        <v>506.24</v>
      </c>
      <c r="P18" s="16">
        <f t="shared" si="5"/>
        <v>227.02415999999999</v>
      </c>
      <c r="Q18" s="117"/>
    </row>
    <row r="19" spans="1:25" ht="30" customHeight="1" x14ac:dyDescent="0.25">
      <c r="A19" s="147">
        <v>12</v>
      </c>
      <c r="B19" s="147"/>
      <c r="C19" s="12" t="s">
        <v>396</v>
      </c>
      <c r="D19" s="12" t="s">
        <v>397</v>
      </c>
      <c r="E19" s="14" t="s">
        <v>31</v>
      </c>
      <c r="F19" s="15">
        <v>42269</v>
      </c>
      <c r="G19" s="12" t="s">
        <v>398</v>
      </c>
      <c r="H19" s="12" t="s">
        <v>399</v>
      </c>
      <c r="I19" s="12" t="s">
        <v>400</v>
      </c>
      <c r="J19" s="12"/>
      <c r="K19" s="39">
        <f t="shared" si="6"/>
        <v>7567.4719999999998</v>
      </c>
      <c r="L19" s="16">
        <f t="shared" si="3"/>
        <v>9957.2000000000007</v>
      </c>
      <c r="M19" s="16">
        <f t="shared" si="4"/>
        <v>1244.6500000000001</v>
      </c>
      <c r="N19" s="16">
        <v>0</v>
      </c>
      <c r="O19" s="16">
        <v>506.24</v>
      </c>
      <c r="P19" s="16">
        <f t="shared" si="5"/>
        <v>227.02415999999999</v>
      </c>
      <c r="Q19" s="117"/>
    </row>
    <row r="20" spans="1:25" ht="30" customHeight="1" x14ac:dyDescent="0.25">
      <c r="A20" s="147">
        <v>13</v>
      </c>
      <c r="B20" s="147"/>
      <c r="C20" s="12" t="s">
        <v>487</v>
      </c>
      <c r="D20" s="12" t="s">
        <v>397</v>
      </c>
      <c r="E20" s="14" t="s">
        <v>31</v>
      </c>
      <c r="F20" s="15">
        <v>44440</v>
      </c>
      <c r="G20" s="12" t="s">
        <v>488</v>
      </c>
      <c r="H20" s="12" t="s">
        <v>489</v>
      </c>
      <c r="I20" s="12" t="s">
        <v>367</v>
      </c>
      <c r="J20" s="12"/>
      <c r="K20" s="39">
        <f t="shared" si="6"/>
        <v>7567.4719999999998</v>
      </c>
      <c r="L20" s="16">
        <f t="shared" si="3"/>
        <v>9957.2000000000007</v>
      </c>
      <c r="M20" s="16">
        <f t="shared" si="4"/>
        <v>1244.6500000000001</v>
      </c>
      <c r="N20" s="16">
        <v>0</v>
      </c>
      <c r="O20" s="16">
        <v>506.24</v>
      </c>
      <c r="P20" s="16">
        <f t="shared" si="5"/>
        <v>227.02415999999999</v>
      </c>
      <c r="Q20" s="117"/>
    </row>
    <row r="21" spans="1:25" ht="30" customHeight="1" x14ac:dyDescent="0.25">
      <c r="A21" s="147">
        <v>14</v>
      </c>
      <c r="B21" s="147"/>
      <c r="C21" s="12" t="s">
        <v>364</v>
      </c>
      <c r="D21" s="12" t="s">
        <v>332</v>
      </c>
      <c r="E21" s="14" t="s">
        <v>31</v>
      </c>
      <c r="F21" s="15">
        <v>44645</v>
      </c>
      <c r="G21" s="12" t="s">
        <v>365</v>
      </c>
      <c r="H21" s="12" t="s">
        <v>366</v>
      </c>
      <c r="I21" s="12" t="s">
        <v>367</v>
      </c>
      <c r="J21" s="12"/>
      <c r="K21" s="39">
        <f t="shared" si="6"/>
        <v>7567.4719999999998</v>
      </c>
      <c r="L21" s="16">
        <f t="shared" si="3"/>
        <v>9957.2000000000007</v>
      </c>
      <c r="M21" s="16">
        <f t="shared" si="4"/>
        <v>1244.6500000000001</v>
      </c>
      <c r="N21" s="16">
        <v>0</v>
      </c>
      <c r="O21" s="16">
        <v>506.24</v>
      </c>
      <c r="P21" s="16">
        <f t="shared" si="5"/>
        <v>227.02415999999999</v>
      </c>
      <c r="Q21" s="117"/>
    </row>
    <row r="22" spans="1:25" s="42" customFormat="1" ht="30" customHeight="1" x14ac:dyDescent="0.25">
      <c r="A22" s="147">
        <v>15</v>
      </c>
      <c r="B22" s="147"/>
      <c r="C22" s="36" t="s">
        <v>405</v>
      </c>
      <c r="D22" s="36" t="s">
        <v>406</v>
      </c>
      <c r="E22" s="37" t="s">
        <v>31</v>
      </c>
      <c r="F22" s="38">
        <v>42324</v>
      </c>
      <c r="G22" s="36" t="s">
        <v>407</v>
      </c>
      <c r="H22" s="36" t="s">
        <v>408</v>
      </c>
      <c r="I22" s="36" t="s">
        <v>409</v>
      </c>
      <c r="J22" s="36"/>
      <c r="K22" s="39">
        <f t="shared" si="6"/>
        <v>7567.4719999999998</v>
      </c>
      <c r="L22" s="39">
        <f t="shared" si="3"/>
        <v>9957.2000000000007</v>
      </c>
      <c r="M22" s="39">
        <f t="shared" si="4"/>
        <v>1244.6500000000001</v>
      </c>
      <c r="N22" s="39">
        <v>0</v>
      </c>
      <c r="O22" s="16">
        <v>506.24</v>
      </c>
      <c r="P22" s="39">
        <f t="shared" si="5"/>
        <v>227.02415999999999</v>
      </c>
      <c r="Q22" s="117"/>
      <c r="R22" s="109"/>
      <c r="S22" s="109"/>
      <c r="T22" s="109"/>
      <c r="U22" s="109"/>
      <c r="V22" s="109"/>
      <c r="W22" s="109"/>
      <c r="X22" s="109"/>
      <c r="Y22" s="109"/>
    </row>
    <row r="23" spans="1:25" ht="29.25" customHeight="1" x14ac:dyDescent="0.25">
      <c r="A23" s="147">
        <v>16</v>
      </c>
      <c r="B23" s="147">
        <v>321</v>
      </c>
      <c r="C23" s="36" t="s">
        <v>410</v>
      </c>
      <c r="D23" s="12" t="s">
        <v>332</v>
      </c>
      <c r="E23" s="14" t="s">
        <v>31</v>
      </c>
      <c r="F23" s="15">
        <v>42339</v>
      </c>
      <c r="G23" s="12" t="s">
        <v>411</v>
      </c>
      <c r="H23" s="12" t="s">
        <v>412</v>
      </c>
      <c r="I23" s="12" t="s">
        <v>413</v>
      </c>
      <c r="J23" s="12"/>
      <c r="K23" s="16">
        <v>8233.4492000000009</v>
      </c>
      <c r="L23" s="16">
        <f t="shared" si="3"/>
        <v>10833.485789473687</v>
      </c>
      <c r="M23" s="16">
        <f t="shared" si="4"/>
        <v>1354.1857236842109</v>
      </c>
      <c r="N23" s="16">
        <v>0</v>
      </c>
      <c r="O23" s="16">
        <v>578.72</v>
      </c>
      <c r="P23" s="16">
        <f t="shared" si="5"/>
        <v>247.00347600000001</v>
      </c>
      <c r="Q23" s="117"/>
    </row>
    <row r="24" spans="1:25" ht="30" customHeight="1" x14ac:dyDescent="0.25">
      <c r="A24" s="147">
        <v>17</v>
      </c>
      <c r="B24" s="147"/>
      <c r="C24" s="12" t="s">
        <v>493</v>
      </c>
      <c r="D24" s="12" t="s">
        <v>397</v>
      </c>
      <c r="E24" s="14" t="s">
        <v>31</v>
      </c>
      <c r="F24" s="15">
        <v>42353</v>
      </c>
      <c r="G24" s="12" t="s">
        <v>494</v>
      </c>
      <c r="H24" s="12" t="s">
        <v>495</v>
      </c>
      <c r="I24" s="12" t="s">
        <v>496</v>
      </c>
      <c r="J24" s="12"/>
      <c r="K24" s="16">
        <v>7567.4719999999998</v>
      </c>
      <c r="L24" s="16">
        <f t="shared" si="3"/>
        <v>9957.2000000000007</v>
      </c>
      <c r="M24" s="16">
        <f t="shared" si="4"/>
        <v>1244.6500000000001</v>
      </c>
      <c r="N24" s="16">
        <v>0</v>
      </c>
      <c r="O24" s="16">
        <v>506.24</v>
      </c>
      <c r="P24" s="16">
        <f t="shared" si="5"/>
        <v>227.02415999999999</v>
      </c>
      <c r="Q24" s="117"/>
    </row>
    <row r="25" spans="1:25" ht="30" customHeight="1" x14ac:dyDescent="0.25">
      <c r="A25" s="147">
        <v>18</v>
      </c>
      <c r="B25" s="147"/>
      <c r="C25" s="12" t="s">
        <v>414</v>
      </c>
      <c r="D25" s="12" t="s">
        <v>311</v>
      </c>
      <c r="E25" s="14" t="s">
        <v>31</v>
      </c>
      <c r="F25" s="15">
        <v>43709</v>
      </c>
      <c r="G25" s="12" t="s">
        <v>415</v>
      </c>
      <c r="H25" s="12" t="s">
        <v>416</v>
      </c>
      <c r="I25" s="12" t="s">
        <v>367</v>
      </c>
      <c r="J25" s="12"/>
      <c r="K25" s="16">
        <v>7567.4719999999998</v>
      </c>
      <c r="L25" s="16">
        <f t="shared" si="3"/>
        <v>9957.2000000000007</v>
      </c>
      <c r="M25" s="16">
        <f t="shared" si="4"/>
        <v>1244.6500000000001</v>
      </c>
      <c r="N25" s="16">
        <v>0</v>
      </c>
      <c r="O25" s="16">
        <v>506.24</v>
      </c>
      <c r="P25" s="16">
        <f t="shared" si="5"/>
        <v>227.02415999999999</v>
      </c>
      <c r="Q25" s="117"/>
    </row>
    <row r="26" spans="1:25" ht="30" customHeight="1" x14ac:dyDescent="0.25">
      <c r="A26" s="147">
        <v>19</v>
      </c>
      <c r="B26" s="147"/>
      <c r="C26" s="36" t="s">
        <v>435</v>
      </c>
      <c r="D26" s="12" t="s">
        <v>332</v>
      </c>
      <c r="E26" s="14" t="s">
        <v>31</v>
      </c>
      <c r="F26" s="15">
        <v>43398</v>
      </c>
      <c r="G26" s="12" t="s">
        <v>436</v>
      </c>
      <c r="H26" s="12" t="s">
        <v>437</v>
      </c>
      <c r="I26" s="12" t="s">
        <v>438</v>
      </c>
      <c r="J26" s="12" t="s">
        <v>421</v>
      </c>
      <c r="K26" s="16">
        <v>7567.4719999999998</v>
      </c>
      <c r="L26" s="16">
        <f t="shared" si="3"/>
        <v>9957.2000000000007</v>
      </c>
      <c r="M26" s="16">
        <f t="shared" si="4"/>
        <v>1244.6500000000001</v>
      </c>
      <c r="N26" s="16">
        <v>0</v>
      </c>
      <c r="O26" s="16">
        <v>506.24</v>
      </c>
      <c r="P26" s="16">
        <f t="shared" si="5"/>
        <v>227.02415999999999</v>
      </c>
      <c r="Q26" s="117"/>
    </row>
    <row r="27" spans="1:25" ht="30" customHeight="1" x14ac:dyDescent="0.25">
      <c r="A27" s="147">
        <v>20</v>
      </c>
      <c r="B27" s="147"/>
      <c r="C27" s="12" t="s">
        <v>458</v>
      </c>
      <c r="D27" s="12" t="s">
        <v>459</v>
      </c>
      <c r="E27" s="14" t="s">
        <v>31</v>
      </c>
      <c r="F27" s="15">
        <v>42522</v>
      </c>
      <c r="G27" s="12" t="s">
        <v>460</v>
      </c>
      <c r="H27" s="12" t="s">
        <v>461</v>
      </c>
      <c r="I27" s="12" t="s">
        <v>462</v>
      </c>
      <c r="J27" s="12"/>
      <c r="K27" s="16">
        <v>8233.4904000000006</v>
      </c>
      <c r="L27" s="16">
        <f t="shared" si="3"/>
        <v>10833.54</v>
      </c>
      <c r="M27" s="16">
        <f t="shared" si="4"/>
        <v>1354.1925000000001</v>
      </c>
      <c r="N27" s="16">
        <v>0</v>
      </c>
      <c r="O27" s="16">
        <v>578.72</v>
      </c>
      <c r="P27" s="16">
        <f t="shared" si="5"/>
        <v>247.00471200000001</v>
      </c>
      <c r="Q27" s="117"/>
    </row>
    <row r="28" spans="1:25" ht="30" customHeight="1" x14ac:dyDescent="0.25">
      <c r="A28" s="147">
        <v>21</v>
      </c>
      <c r="B28" s="147"/>
      <c r="C28" s="12" t="s">
        <v>355</v>
      </c>
      <c r="D28" s="12" t="s">
        <v>356</v>
      </c>
      <c r="E28" s="14" t="s">
        <v>31</v>
      </c>
      <c r="F28" s="15">
        <v>43359</v>
      </c>
      <c r="G28" s="12" t="s">
        <v>357</v>
      </c>
      <c r="H28" s="12" t="s">
        <v>358</v>
      </c>
      <c r="I28" s="12" t="s">
        <v>359</v>
      </c>
      <c r="J28" s="12"/>
      <c r="K28" s="16">
        <v>8343.5859670000009</v>
      </c>
      <c r="L28" s="16">
        <f t="shared" ref="L28:L35" si="7">+K28/30.4*40</f>
        <v>10978.402588157896</v>
      </c>
      <c r="M28" s="16">
        <f t="shared" ref="M28:M35" si="8">+K28/30.4*20*0.25</f>
        <v>1372.300323519737</v>
      </c>
      <c r="N28" s="16">
        <v>0</v>
      </c>
      <c r="O28" s="16">
        <v>590.67999999999995</v>
      </c>
      <c r="P28" s="16">
        <f t="shared" ref="P28:P35" si="9">+K28*3%</f>
        <v>250.30757901000001</v>
      </c>
      <c r="Q28" s="117"/>
    </row>
    <row r="29" spans="1:25" ht="30" customHeight="1" x14ac:dyDescent="0.25">
      <c r="A29" s="147">
        <v>22</v>
      </c>
      <c r="B29" s="147"/>
      <c r="C29" s="12" t="s">
        <v>466</v>
      </c>
      <c r="D29" s="12" t="s">
        <v>467</v>
      </c>
      <c r="E29" s="14" t="s">
        <v>31</v>
      </c>
      <c r="F29" s="15">
        <v>43395</v>
      </c>
      <c r="G29" s="12" t="s">
        <v>468</v>
      </c>
      <c r="H29" s="12" t="s">
        <v>469</v>
      </c>
      <c r="I29" s="12" t="s">
        <v>470</v>
      </c>
      <c r="J29" s="12"/>
      <c r="K29" s="16">
        <v>7567.4719999999998</v>
      </c>
      <c r="L29" s="16">
        <f t="shared" si="7"/>
        <v>9957.2000000000007</v>
      </c>
      <c r="M29" s="16">
        <f t="shared" si="8"/>
        <v>1244.6500000000001</v>
      </c>
      <c r="N29" s="16">
        <v>0</v>
      </c>
      <c r="O29" s="16">
        <v>506.24</v>
      </c>
      <c r="P29" s="16">
        <f t="shared" si="9"/>
        <v>227.02415999999999</v>
      </c>
      <c r="Q29" s="117"/>
    </row>
    <row r="30" spans="1:25" ht="30" customHeight="1" x14ac:dyDescent="0.25">
      <c r="A30" s="147">
        <v>23</v>
      </c>
      <c r="B30" s="147"/>
      <c r="C30" s="12" t="s">
        <v>317</v>
      </c>
      <c r="D30" s="12" t="s">
        <v>318</v>
      </c>
      <c r="E30" s="14" t="s">
        <v>31</v>
      </c>
      <c r="F30" s="15">
        <v>43466</v>
      </c>
      <c r="G30" s="12" t="s">
        <v>319</v>
      </c>
      <c r="H30" s="12" t="s">
        <v>320</v>
      </c>
      <c r="I30" s="12" t="s">
        <v>321</v>
      </c>
      <c r="J30" s="12" t="s">
        <v>322</v>
      </c>
      <c r="K30" s="16">
        <v>7888.3643860000002</v>
      </c>
      <c r="L30" s="16">
        <f t="shared" si="7"/>
        <v>10379.426823684211</v>
      </c>
      <c r="M30" s="16">
        <f t="shared" si="8"/>
        <v>1297.4283529605264</v>
      </c>
      <c r="N30" s="16">
        <v>0</v>
      </c>
      <c r="O30" s="16">
        <v>541.17999999999995</v>
      </c>
      <c r="P30" s="16">
        <f t="shared" si="9"/>
        <v>236.65093157999999</v>
      </c>
      <c r="Q30" s="117"/>
    </row>
    <row r="31" spans="1:25" ht="30" customHeight="1" x14ac:dyDescent="0.25">
      <c r="A31" s="147">
        <v>24</v>
      </c>
      <c r="B31" s="147"/>
      <c r="C31" s="36" t="s">
        <v>305</v>
      </c>
      <c r="D31" s="12" t="s">
        <v>306</v>
      </c>
      <c r="E31" s="14" t="s">
        <v>31</v>
      </c>
      <c r="F31" s="15">
        <v>43390</v>
      </c>
      <c r="G31" s="12" t="s">
        <v>307</v>
      </c>
      <c r="H31" s="12" t="s">
        <v>308</v>
      </c>
      <c r="I31" s="12" t="s">
        <v>309</v>
      </c>
      <c r="J31" s="12"/>
      <c r="K31" s="16">
        <v>7888.4810849999994</v>
      </c>
      <c r="L31" s="16">
        <f t="shared" si="7"/>
        <v>10379.580375000001</v>
      </c>
      <c r="M31" s="16">
        <f t="shared" si="8"/>
        <v>1297.4475468750002</v>
      </c>
      <c r="N31" s="16">
        <v>0</v>
      </c>
      <c r="O31" s="16">
        <v>541.17999999999995</v>
      </c>
      <c r="P31" s="16">
        <f t="shared" si="9"/>
        <v>236.65443254999997</v>
      </c>
      <c r="Q31" s="117"/>
    </row>
    <row r="32" spans="1:25" s="42" customFormat="1" ht="30" customHeight="1" x14ac:dyDescent="0.25">
      <c r="A32" s="147">
        <v>25</v>
      </c>
      <c r="B32" s="147"/>
      <c r="C32" s="36" t="s">
        <v>471</v>
      </c>
      <c r="D32" s="36" t="s">
        <v>397</v>
      </c>
      <c r="E32" s="37" t="s">
        <v>31</v>
      </c>
      <c r="F32" s="38">
        <v>43405</v>
      </c>
      <c r="G32" s="36" t="s">
        <v>472</v>
      </c>
      <c r="H32" s="36" t="s">
        <v>473</v>
      </c>
      <c r="I32" s="12" t="s">
        <v>367</v>
      </c>
      <c r="J32" s="12"/>
      <c r="K32" s="16">
        <v>7567.4719999999998</v>
      </c>
      <c r="L32" s="39">
        <f t="shared" si="7"/>
        <v>9957.2000000000007</v>
      </c>
      <c r="M32" s="39">
        <f t="shared" si="8"/>
        <v>1244.6500000000001</v>
      </c>
      <c r="N32" s="39">
        <v>0</v>
      </c>
      <c r="O32" s="16">
        <v>506.24</v>
      </c>
      <c r="P32" s="39">
        <f t="shared" si="9"/>
        <v>227.02415999999999</v>
      </c>
      <c r="Q32" s="117"/>
      <c r="R32" s="109"/>
      <c r="S32" s="109"/>
      <c r="T32" s="109"/>
      <c r="U32" s="109"/>
      <c r="V32" s="109"/>
      <c r="W32" s="109"/>
      <c r="X32" s="109"/>
      <c r="Y32" s="109"/>
    </row>
    <row r="33" spans="1:25" s="42" customFormat="1" ht="30" customHeight="1" x14ac:dyDescent="0.25">
      <c r="A33" s="147">
        <v>26</v>
      </c>
      <c r="B33" s="147"/>
      <c r="C33" s="12" t="s">
        <v>345</v>
      </c>
      <c r="D33" s="36" t="s">
        <v>346</v>
      </c>
      <c r="E33" s="37" t="s">
        <v>31</v>
      </c>
      <c r="F33" s="38">
        <v>43420</v>
      </c>
      <c r="G33" s="36" t="s">
        <v>347</v>
      </c>
      <c r="H33" s="36" t="s">
        <v>348</v>
      </c>
      <c r="I33" s="36" t="s">
        <v>349</v>
      </c>
      <c r="J33" s="36"/>
      <c r="K33" s="16">
        <v>7567.4719999999998</v>
      </c>
      <c r="L33" s="39">
        <f t="shared" si="7"/>
        <v>9957.2000000000007</v>
      </c>
      <c r="M33" s="39">
        <f t="shared" si="8"/>
        <v>1244.6500000000001</v>
      </c>
      <c r="N33" s="39">
        <v>0</v>
      </c>
      <c r="O33" s="16">
        <v>506.24</v>
      </c>
      <c r="P33" s="39">
        <f t="shared" si="9"/>
        <v>227.02415999999999</v>
      </c>
      <c r="Q33" s="117"/>
      <c r="R33" s="109"/>
      <c r="S33" s="109"/>
      <c r="T33" s="109"/>
      <c r="U33" s="109"/>
      <c r="V33" s="109"/>
      <c r="W33" s="109"/>
      <c r="X33" s="109"/>
      <c r="Y33" s="109"/>
    </row>
    <row r="34" spans="1:25" ht="30" customHeight="1" x14ac:dyDescent="0.25">
      <c r="A34" s="147">
        <v>27</v>
      </c>
      <c r="B34" s="147"/>
      <c r="C34" s="12" t="s">
        <v>429</v>
      </c>
      <c r="D34" s="12" t="s">
        <v>430</v>
      </c>
      <c r="E34" s="14" t="s">
        <v>31</v>
      </c>
      <c r="F34" s="15">
        <v>43420</v>
      </c>
      <c r="G34" s="12" t="s">
        <v>431</v>
      </c>
      <c r="H34" s="12" t="s">
        <v>432</v>
      </c>
      <c r="I34" s="12" t="s">
        <v>433</v>
      </c>
      <c r="J34" s="12" t="s">
        <v>434</v>
      </c>
      <c r="K34" s="16">
        <v>7567.4719999999998</v>
      </c>
      <c r="L34" s="16">
        <f t="shared" si="7"/>
        <v>9957.2000000000007</v>
      </c>
      <c r="M34" s="16">
        <f t="shared" si="8"/>
        <v>1244.6500000000001</v>
      </c>
      <c r="N34" s="16">
        <v>0</v>
      </c>
      <c r="O34" s="16">
        <v>506.24</v>
      </c>
      <c r="P34" s="16">
        <f t="shared" si="9"/>
        <v>227.02415999999999</v>
      </c>
      <c r="Q34" s="117"/>
    </row>
    <row r="35" spans="1:25" ht="30" customHeight="1" x14ac:dyDescent="0.25">
      <c r="A35" s="147">
        <v>28</v>
      </c>
      <c r="B35" s="147">
        <v>576</v>
      </c>
      <c r="C35" s="12" t="s">
        <v>310</v>
      </c>
      <c r="D35" s="12" t="s">
        <v>311</v>
      </c>
      <c r="E35" s="14" t="s">
        <v>31</v>
      </c>
      <c r="F35" s="15">
        <v>43466</v>
      </c>
      <c r="G35" s="12" t="s">
        <v>312</v>
      </c>
      <c r="H35" s="12" t="s">
        <v>313</v>
      </c>
      <c r="I35" s="12" t="s">
        <v>314</v>
      </c>
      <c r="J35" s="12" t="s">
        <v>315</v>
      </c>
      <c r="K35" s="16">
        <v>8649.2418660000003</v>
      </c>
      <c r="L35" s="16">
        <f t="shared" si="7"/>
        <v>11380.58140263158</v>
      </c>
      <c r="M35" s="16">
        <f t="shared" si="8"/>
        <v>1422.5726753289475</v>
      </c>
      <c r="N35" s="16">
        <v>0</v>
      </c>
      <c r="O35" s="16">
        <v>623.91999999999996</v>
      </c>
      <c r="P35" s="16">
        <f t="shared" si="9"/>
        <v>259.47725598</v>
      </c>
      <c r="Q35" s="117"/>
    </row>
    <row r="36" spans="1:25" ht="30" customHeight="1" thickBot="1" x14ac:dyDescent="0.3"/>
    <row r="37" spans="1:25" ht="30" customHeight="1" thickBot="1" x14ac:dyDescent="0.3">
      <c r="G37" s="29"/>
      <c r="H37" s="203" t="s">
        <v>388</v>
      </c>
      <c r="I37" s="204"/>
      <c r="J37" s="35"/>
      <c r="K37" s="40">
        <f>SUM(K8:K36)</f>
        <v>236378.00651800004</v>
      </c>
      <c r="L37" s="19">
        <v>0</v>
      </c>
      <c r="M37" s="19">
        <v>0</v>
      </c>
      <c r="N37" s="19">
        <f>SUM(N8:N36)</f>
        <v>0</v>
      </c>
      <c r="O37" s="19">
        <f>SUM(O8:O36)</f>
        <v>17316.439999999995</v>
      </c>
      <c r="P37" s="19">
        <f>SUM(P8:P36)</f>
        <v>7091.3401955399995</v>
      </c>
    </row>
    <row r="38" spans="1:25" ht="30" customHeight="1" thickBot="1" x14ac:dyDescent="0.3">
      <c r="G38" s="29"/>
      <c r="H38" s="203" t="s">
        <v>128</v>
      </c>
      <c r="I38" s="204"/>
      <c r="J38" s="30"/>
      <c r="K38" s="41">
        <f>K37*12</f>
        <v>2836536.0782160005</v>
      </c>
      <c r="L38" s="20">
        <f ca="1">SUM(L8:L72)</f>
        <v>1406593.8968421044</v>
      </c>
      <c r="M38" s="20">
        <f ca="1">SUM(M8:M72)</f>
        <v>175824.23710526305</v>
      </c>
      <c r="N38" s="20">
        <f>+N37*12</f>
        <v>0</v>
      </c>
      <c r="O38" s="20">
        <f>+O37*12</f>
        <v>207797.27999999994</v>
      </c>
      <c r="P38" s="20">
        <f>+P37*12</f>
        <v>85096.082346479991</v>
      </c>
    </row>
    <row r="39" spans="1:25" ht="121.9" customHeight="1" thickBot="1" x14ac:dyDescent="0.3">
      <c r="A39" s="215" t="s">
        <v>0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</row>
    <row r="40" spans="1:25" ht="18.75" x14ac:dyDescent="0.3">
      <c r="A40" s="216" t="s">
        <v>389</v>
      </c>
      <c r="B40" s="217"/>
      <c r="C40" s="217"/>
      <c r="D40" s="217"/>
      <c r="E40" s="155" t="s">
        <v>276</v>
      </c>
      <c r="F40" s="155"/>
      <c r="G40" s="155"/>
      <c r="H40" s="155"/>
      <c r="I40" s="155"/>
      <c r="J40" s="155"/>
      <c r="K40" s="155"/>
      <c r="L40" s="155"/>
      <c r="M40" s="155"/>
      <c r="N40" s="155" t="s">
        <v>390</v>
      </c>
      <c r="O40" s="155"/>
      <c r="P40" s="155"/>
      <c r="Q40" s="117"/>
    </row>
    <row r="41" spans="1:25" ht="18.75" x14ac:dyDescent="0.3">
      <c r="A41" s="156" t="s">
        <v>391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17"/>
    </row>
    <row r="42" spans="1:25" ht="18.75" x14ac:dyDescent="0.3">
      <c r="A42" s="218" t="s">
        <v>392</v>
      </c>
      <c r="B42" s="219"/>
      <c r="C42" s="219"/>
      <c r="D42" s="219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17"/>
    </row>
    <row r="43" spans="1:25" ht="18.75" x14ac:dyDescent="0.3">
      <c r="A43" s="156"/>
      <c r="B43" s="157"/>
      <c r="C43" s="157"/>
      <c r="D43" s="157"/>
      <c r="E43" s="157"/>
      <c r="F43" s="158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17"/>
    </row>
    <row r="44" spans="1:25" ht="53.25" customHeight="1" x14ac:dyDescent="0.25">
      <c r="A44" s="148" t="s">
        <v>6</v>
      </c>
      <c r="B44" s="148"/>
      <c r="C44" s="148" t="s">
        <v>7</v>
      </c>
      <c r="D44" s="148" t="s">
        <v>8</v>
      </c>
      <c r="E44" s="148" t="s">
        <v>9</v>
      </c>
      <c r="F44" s="149" t="s">
        <v>10</v>
      </c>
      <c r="G44" s="148" t="s">
        <v>11</v>
      </c>
      <c r="H44" s="148" t="s">
        <v>12</v>
      </c>
      <c r="I44" s="148" t="s">
        <v>13</v>
      </c>
      <c r="J44" s="148" t="s">
        <v>234</v>
      </c>
      <c r="K44" s="149" t="s">
        <v>14</v>
      </c>
      <c r="L44" s="150" t="s">
        <v>18</v>
      </c>
      <c r="M44" s="149" t="s">
        <v>19</v>
      </c>
      <c r="N44" s="149" t="s">
        <v>20</v>
      </c>
      <c r="O44" s="151" t="s">
        <v>21</v>
      </c>
      <c r="P44" s="152" t="s">
        <v>22</v>
      </c>
      <c r="Q44" s="162"/>
    </row>
    <row r="45" spans="1:25" s="42" customFormat="1" ht="30" customHeight="1" x14ac:dyDescent="0.25">
      <c r="A45" s="147">
        <v>29</v>
      </c>
      <c r="B45" s="147"/>
      <c r="C45" s="12" t="s">
        <v>380</v>
      </c>
      <c r="D45" s="36" t="s">
        <v>332</v>
      </c>
      <c r="E45" s="37" t="s">
        <v>31</v>
      </c>
      <c r="F45" s="38">
        <v>43709</v>
      </c>
      <c r="G45" s="36" t="s">
        <v>381</v>
      </c>
      <c r="H45" s="36" t="s">
        <v>382</v>
      </c>
      <c r="I45" s="36" t="s">
        <v>367</v>
      </c>
      <c r="J45" s="36"/>
      <c r="K45" s="16">
        <v>7567.4719999999998</v>
      </c>
      <c r="L45" s="39">
        <f t="shared" ref="L45:L54" si="10">+K45/30.4*40</f>
        <v>9957.2000000000007</v>
      </c>
      <c r="M45" s="39">
        <f t="shared" ref="M45:M54" si="11">+K45/30.4*20*0.25</f>
        <v>1244.6500000000001</v>
      </c>
      <c r="N45" s="39">
        <v>0</v>
      </c>
      <c r="O45" s="16">
        <v>506.24</v>
      </c>
      <c r="P45" s="39">
        <f t="shared" ref="P45:P72" si="12">+K45*3%</f>
        <v>227.02415999999999</v>
      </c>
      <c r="Q45" s="117"/>
      <c r="R45" s="109"/>
      <c r="S45" s="109"/>
      <c r="T45" s="109"/>
      <c r="U45" s="109"/>
      <c r="V45" s="109"/>
      <c r="W45" s="109"/>
      <c r="X45" s="109"/>
      <c r="Y45" s="109"/>
    </row>
    <row r="46" spans="1:25" ht="30" customHeight="1" x14ac:dyDescent="0.25">
      <c r="A46" s="147">
        <v>30</v>
      </c>
      <c r="B46" s="147"/>
      <c r="C46" s="12" t="s">
        <v>335</v>
      </c>
      <c r="D46" s="12" t="s">
        <v>336</v>
      </c>
      <c r="E46" s="14" t="s">
        <v>31</v>
      </c>
      <c r="F46" s="15">
        <v>43709</v>
      </c>
      <c r="G46" s="12" t="s">
        <v>337</v>
      </c>
      <c r="H46" s="12" t="s">
        <v>338</v>
      </c>
      <c r="I46" s="12" t="s">
        <v>321</v>
      </c>
      <c r="J46" s="12" t="s">
        <v>339</v>
      </c>
      <c r="K46" s="16">
        <v>7567.4719999999998</v>
      </c>
      <c r="L46" s="16">
        <f t="shared" si="10"/>
        <v>9957.2000000000007</v>
      </c>
      <c r="M46" s="16">
        <f t="shared" si="11"/>
        <v>1244.6500000000001</v>
      </c>
      <c r="N46" s="16">
        <v>0</v>
      </c>
      <c r="O46" s="16">
        <v>506.24</v>
      </c>
      <c r="P46" s="16">
        <f t="shared" si="12"/>
        <v>227.02415999999999</v>
      </c>
      <c r="Q46" s="117"/>
    </row>
    <row r="47" spans="1:25" ht="30" customHeight="1" x14ac:dyDescent="0.25">
      <c r="A47" s="147">
        <v>31</v>
      </c>
      <c r="B47" s="147"/>
      <c r="C47" s="12" t="s">
        <v>474</v>
      </c>
      <c r="D47" s="12" t="s">
        <v>332</v>
      </c>
      <c r="E47" s="14" t="s">
        <v>31</v>
      </c>
      <c r="F47" s="15">
        <v>43709</v>
      </c>
      <c r="G47" s="12" t="s">
        <v>475</v>
      </c>
      <c r="H47" s="12" t="s">
        <v>476</v>
      </c>
      <c r="I47" s="12" t="s">
        <v>367</v>
      </c>
      <c r="J47" s="12"/>
      <c r="K47" s="16">
        <v>7567.4719999999998</v>
      </c>
      <c r="L47" s="16">
        <f t="shared" si="10"/>
        <v>9957.2000000000007</v>
      </c>
      <c r="M47" s="16">
        <f t="shared" si="11"/>
        <v>1244.6500000000001</v>
      </c>
      <c r="N47" s="16">
        <v>0</v>
      </c>
      <c r="O47" s="16">
        <v>506.24</v>
      </c>
      <c r="P47" s="16">
        <f t="shared" si="12"/>
        <v>227.02415999999999</v>
      </c>
      <c r="Q47" s="117"/>
    </row>
    <row r="48" spans="1:25" ht="30" customHeight="1" x14ac:dyDescent="0.25">
      <c r="A48" s="147">
        <v>32</v>
      </c>
      <c r="B48" s="147">
        <v>610</v>
      </c>
      <c r="C48" s="12" t="s">
        <v>323</v>
      </c>
      <c r="D48" s="12" t="s">
        <v>324</v>
      </c>
      <c r="E48" s="14" t="s">
        <v>31</v>
      </c>
      <c r="F48" s="15">
        <v>43709</v>
      </c>
      <c r="G48" s="12" t="s">
        <v>325</v>
      </c>
      <c r="H48" s="12" t="s">
        <v>326</v>
      </c>
      <c r="I48" s="12" t="s">
        <v>321</v>
      </c>
      <c r="J48" s="12"/>
      <c r="K48" s="16">
        <v>7728.380666</v>
      </c>
      <c r="L48" s="16">
        <f t="shared" si="10"/>
        <v>10168.921928947369</v>
      </c>
      <c r="M48" s="16">
        <f t="shared" si="11"/>
        <v>1271.1152411184212</v>
      </c>
      <c r="N48" s="16">
        <v>0</v>
      </c>
      <c r="O48" s="16">
        <v>523.74</v>
      </c>
      <c r="P48" s="16">
        <f t="shared" si="12"/>
        <v>231.85141998</v>
      </c>
      <c r="Q48" s="117"/>
    </row>
    <row r="49" spans="1:25" ht="30" customHeight="1" x14ac:dyDescent="0.25">
      <c r="A49" s="147">
        <v>33</v>
      </c>
      <c r="B49" s="147">
        <v>613</v>
      </c>
      <c r="C49" s="12" t="s">
        <v>368</v>
      </c>
      <c r="D49" s="12" t="s">
        <v>369</v>
      </c>
      <c r="E49" s="14" t="s">
        <v>31</v>
      </c>
      <c r="F49" s="15">
        <v>43800</v>
      </c>
      <c r="G49" s="12" t="s">
        <v>370</v>
      </c>
      <c r="H49" s="12" t="s">
        <v>371</v>
      </c>
      <c r="I49" s="12" t="s">
        <v>367</v>
      </c>
      <c r="J49" s="12"/>
      <c r="K49" s="39">
        <v>5690.9560000000001</v>
      </c>
      <c r="L49" s="16">
        <f t="shared" si="10"/>
        <v>7488.1</v>
      </c>
      <c r="M49" s="16">
        <f t="shared" si="11"/>
        <v>936.01250000000005</v>
      </c>
      <c r="N49" s="16">
        <v>0</v>
      </c>
      <c r="O49" s="16">
        <v>0</v>
      </c>
      <c r="P49" s="16">
        <f t="shared" si="12"/>
        <v>170.72868</v>
      </c>
      <c r="Q49" s="117"/>
    </row>
    <row r="50" spans="1:25" ht="30" customHeight="1" x14ac:dyDescent="0.25">
      <c r="A50" s="147">
        <v>34</v>
      </c>
      <c r="B50" s="147">
        <v>650</v>
      </c>
      <c r="C50" s="12" t="s">
        <v>425</v>
      </c>
      <c r="D50" s="12" t="s">
        <v>426</v>
      </c>
      <c r="E50" s="14" t="s">
        <v>31</v>
      </c>
      <c r="F50" s="15">
        <v>43967</v>
      </c>
      <c r="G50" s="12" t="s">
        <v>427</v>
      </c>
      <c r="H50" s="12" t="s">
        <v>428</v>
      </c>
      <c r="I50" s="12" t="s">
        <v>367</v>
      </c>
      <c r="J50" s="12"/>
      <c r="K50" s="16">
        <v>9832.4636360000004</v>
      </c>
      <c r="L50" s="16">
        <f t="shared" si="10"/>
        <v>12937.45215263158</v>
      </c>
      <c r="M50" s="16">
        <f t="shared" si="11"/>
        <v>1617.1815190789475</v>
      </c>
      <c r="N50" s="16">
        <v>0</v>
      </c>
      <c r="O50" s="16">
        <v>1051.8800000000001</v>
      </c>
      <c r="P50" s="16">
        <f t="shared" si="12"/>
        <v>294.97390908</v>
      </c>
      <c r="Q50" s="117"/>
    </row>
    <row r="51" spans="1:25" ht="30" customHeight="1" x14ac:dyDescent="0.25">
      <c r="A51" s="147">
        <v>35</v>
      </c>
      <c r="B51" s="147"/>
      <c r="C51" s="12" t="s">
        <v>481</v>
      </c>
      <c r="D51" s="12" t="s">
        <v>332</v>
      </c>
      <c r="E51" s="14" t="s">
        <v>31</v>
      </c>
      <c r="F51" s="15">
        <v>43998</v>
      </c>
      <c r="G51" s="12" t="s">
        <v>482</v>
      </c>
      <c r="H51" s="12" t="s">
        <v>483</v>
      </c>
      <c r="I51" s="12" t="s">
        <v>367</v>
      </c>
      <c r="J51" s="12"/>
      <c r="K51" s="16">
        <v>7567.4719999999998</v>
      </c>
      <c r="L51" s="16">
        <f t="shared" si="10"/>
        <v>9957.2000000000007</v>
      </c>
      <c r="M51" s="16">
        <f t="shared" si="11"/>
        <v>1244.6500000000001</v>
      </c>
      <c r="N51" s="16">
        <v>0</v>
      </c>
      <c r="O51" s="16">
        <v>506.24</v>
      </c>
      <c r="P51" s="16">
        <f t="shared" si="12"/>
        <v>227.02415999999999</v>
      </c>
      <c r="Q51" s="117"/>
    </row>
    <row r="52" spans="1:25" ht="30" customHeight="1" x14ac:dyDescent="0.25">
      <c r="A52" s="147">
        <v>36</v>
      </c>
      <c r="B52" s="147">
        <v>652</v>
      </c>
      <c r="C52" s="12" t="s">
        <v>484</v>
      </c>
      <c r="D52" s="12" t="s">
        <v>440</v>
      </c>
      <c r="E52" s="14" t="s">
        <v>31</v>
      </c>
      <c r="F52" s="15">
        <v>43998</v>
      </c>
      <c r="G52" s="12" t="s">
        <v>485</v>
      </c>
      <c r="H52" s="12" t="s">
        <v>486</v>
      </c>
      <c r="I52" s="12" t="s">
        <v>367</v>
      </c>
      <c r="J52" s="12" t="s">
        <v>443</v>
      </c>
      <c r="K52" s="16">
        <v>7954.9040340000001</v>
      </c>
      <c r="L52" s="16">
        <f t="shared" si="10"/>
        <v>10466.978992105265</v>
      </c>
      <c r="M52" s="16">
        <f t="shared" si="11"/>
        <v>1308.3723740131582</v>
      </c>
      <c r="N52" s="16">
        <v>0</v>
      </c>
      <c r="O52" s="16">
        <v>548.38</v>
      </c>
      <c r="P52" s="16">
        <f t="shared" si="12"/>
        <v>238.64712101999999</v>
      </c>
      <c r="Q52" s="117"/>
    </row>
    <row r="53" spans="1:25" ht="30" customHeight="1" x14ac:dyDescent="0.25">
      <c r="A53" s="147">
        <v>37</v>
      </c>
      <c r="B53" s="147"/>
      <c r="C53" s="12" t="s">
        <v>331</v>
      </c>
      <c r="D53" s="12" t="s">
        <v>332</v>
      </c>
      <c r="E53" s="14" t="s">
        <v>31</v>
      </c>
      <c r="F53" s="15">
        <v>44044</v>
      </c>
      <c r="G53" s="12" t="s">
        <v>333</v>
      </c>
      <c r="H53" s="12" t="s">
        <v>334</v>
      </c>
      <c r="I53" s="12" t="s">
        <v>321</v>
      </c>
      <c r="J53" s="12"/>
      <c r="K53" s="16">
        <v>7567.4719999999998</v>
      </c>
      <c r="L53" s="16">
        <f t="shared" si="10"/>
        <v>9957.2000000000007</v>
      </c>
      <c r="M53" s="16">
        <f t="shared" si="11"/>
        <v>1244.6500000000001</v>
      </c>
      <c r="N53" s="16">
        <v>0</v>
      </c>
      <c r="O53" s="16">
        <v>506.24</v>
      </c>
      <c r="P53" s="16">
        <f t="shared" si="12"/>
        <v>227.02415999999999</v>
      </c>
      <c r="Q53" s="117"/>
    </row>
    <row r="54" spans="1:25" s="42" customFormat="1" ht="30" customHeight="1" x14ac:dyDescent="0.25">
      <c r="A54" s="147">
        <v>38</v>
      </c>
      <c r="B54" s="147">
        <v>658</v>
      </c>
      <c r="C54" s="36" t="s">
        <v>935</v>
      </c>
      <c r="D54" s="36" t="s">
        <v>332</v>
      </c>
      <c r="E54" s="37" t="s">
        <v>31</v>
      </c>
      <c r="F54" s="38">
        <v>44228</v>
      </c>
      <c r="G54" s="36" t="s">
        <v>1001</v>
      </c>
      <c r="H54" s="36" t="s">
        <v>1002</v>
      </c>
      <c r="I54" s="12" t="s">
        <v>321</v>
      </c>
      <c r="J54" s="12"/>
      <c r="K54" s="16">
        <v>7567.4719999999998</v>
      </c>
      <c r="L54" s="39">
        <f t="shared" si="10"/>
        <v>9957.2000000000007</v>
      </c>
      <c r="M54" s="39">
        <f t="shared" si="11"/>
        <v>1244.6500000000001</v>
      </c>
      <c r="N54" s="39">
        <v>0</v>
      </c>
      <c r="O54" s="16">
        <v>506.24</v>
      </c>
      <c r="P54" s="39">
        <f t="shared" si="12"/>
        <v>227.02415999999999</v>
      </c>
      <c r="Q54" s="117"/>
      <c r="R54" s="109"/>
      <c r="S54" s="109"/>
      <c r="T54" s="109"/>
      <c r="U54" s="109"/>
      <c r="V54" s="109"/>
      <c r="W54" s="109"/>
      <c r="X54" s="109"/>
      <c r="Y54" s="109"/>
    </row>
    <row r="55" spans="1:25" ht="30" customHeight="1" x14ac:dyDescent="0.25">
      <c r="A55" s="147">
        <v>39</v>
      </c>
      <c r="B55" s="147"/>
      <c r="C55" s="12" t="s">
        <v>340</v>
      </c>
      <c r="D55" s="12" t="s">
        <v>341</v>
      </c>
      <c r="E55" s="14" t="s">
        <v>31</v>
      </c>
      <c r="F55" s="15">
        <v>44271</v>
      </c>
      <c r="G55" s="12" t="s">
        <v>342</v>
      </c>
      <c r="H55" s="12" t="s">
        <v>343</v>
      </c>
      <c r="I55" s="12" t="s">
        <v>321</v>
      </c>
      <c r="J55" s="12" t="s">
        <v>344</v>
      </c>
      <c r="K55" s="16">
        <v>7567.4719999999998</v>
      </c>
      <c r="L55" s="16">
        <f>+K55/30.4*40</f>
        <v>9957.2000000000007</v>
      </c>
      <c r="M55" s="16">
        <f>+K55/30.4*20*0.25</f>
        <v>1244.6500000000001</v>
      </c>
      <c r="N55" s="16">
        <v>0</v>
      </c>
      <c r="O55" s="16">
        <v>506.24</v>
      </c>
      <c r="P55" s="16">
        <f t="shared" si="12"/>
        <v>227.02415999999999</v>
      </c>
      <c r="Q55" s="117"/>
    </row>
    <row r="56" spans="1:25" ht="30" customHeight="1" x14ac:dyDescent="0.25">
      <c r="A56" s="147">
        <v>40</v>
      </c>
      <c r="B56" s="147">
        <v>697</v>
      </c>
      <c r="C56" s="12" t="s">
        <v>301</v>
      </c>
      <c r="D56" s="12" t="s">
        <v>293</v>
      </c>
      <c r="E56" s="14" t="s">
        <v>25</v>
      </c>
      <c r="F56" s="15">
        <v>44440</v>
      </c>
      <c r="G56" s="12" t="s">
        <v>302</v>
      </c>
      <c r="H56" s="12" t="s">
        <v>303</v>
      </c>
      <c r="I56" s="12" t="s">
        <v>304</v>
      </c>
      <c r="J56" s="12"/>
      <c r="K56" s="16">
        <v>13540.022692999999</v>
      </c>
      <c r="L56" s="16">
        <f t="shared" ref="L56:L72" si="13">+K56/30.4*40</f>
        <v>17815.819332894738</v>
      </c>
      <c r="M56" s="16">
        <f t="shared" ref="M56:M72" si="14">+K56/30.4*20*0.25</f>
        <v>2226.9774166118423</v>
      </c>
      <c r="N56" s="16">
        <v>0</v>
      </c>
      <c r="O56" s="16">
        <v>1291.18</v>
      </c>
      <c r="P56" s="16">
        <f t="shared" si="12"/>
        <v>406.20068078999998</v>
      </c>
      <c r="Q56" s="117"/>
    </row>
    <row r="57" spans="1:25" ht="30" customHeight="1" x14ac:dyDescent="0.25">
      <c r="A57" s="147">
        <v>41</v>
      </c>
      <c r="B57" s="147"/>
      <c r="C57" s="12" t="s">
        <v>417</v>
      </c>
      <c r="D57" s="12" t="s">
        <v>332</v>
      </c>
      <c r="E57" s="14" t="s">
        <v>31</v>
      </c>
      <c r="F57" s="15">
        <v>44470</v>
      </c>
      <c r="G57" s="12" t="s">
        <v>418</v>
      </c>
      <c r="H57" s="12" t="s">
        <v>419</v>
      </c>
      <c r="I57" s="12" t="s">
        <v>420</v>
      </c>
      <c r="J57" s="12" t="s">
        <v>421</v>
      </c>
      <c r="K57" s="16">
        <v>7567.4719999999998</v>
      </c>
      <c r="L57" s="16">
        <f t="shared" si="13"/>
        <v>9957.2000000000007</v>
      </c>
      <c r="M57" s="16">
        <f t="shared" si="14"/>
        <v>1244.6500000000001</v>
      </c>
      <c r="N57" s="16">
        <v>0</v>
      </c>
      <c r="O57" s="16">
        <v>506.24</v>
      </c>
      <c r="P57" s="16">
        <f t="shared" si="12"/>
        <v>227.02415999999999</v>
      </c>
      <c r="Q57" s="117"/>
    </row>
    <row r="58" spans="1:25" ht="30" customHeight="1" x14ac:dyDescent="0.25">
      <c r="A58" s="147">
        <v>42</v>
      </c>
      <c r="B58" s="147"/>
      <c r="C58" s="12" t="s">
        <v>372</v>
      </c>
      <c r="D58" s="12" t="s">
        <v>52</v>
      </c>
      <c r="E58" s="14" t="s">
        <v>31</v>
      </c>
      <c r="F58" s="15">
        <v>44562</v>
      </c>
      <c r="G58" s="12" t="s">
        <v>373</v>
      </c>
      <c r="H58" s="12" t="s">
        <v>374</v>
      </c>
      <c r="I58" s="12" t="s">
        <v>367</v>
      </c>
      <c r="J58" s="12" t="s">
        <v>375</v>
      </c>
      <c r="K58" s="16">
        <v>7567.4719999999998</v>
      </c>
      <c r="L58" s="16">
        <f t="shared" si="13"/>
        <v>9957.2000000000007</v>
      </c>
      <c r="M58" s="16">
        <f t="shared" si="14"/>
        <v>1244.6500000000001</v>
      </c>
      <c r="N58" s="16">
        <v>0</v>
      </c>
      <c r="O58" s="16">
        <v>506.24</v>
      </c>
      <c r="P58" s="16">
        <f t="shared" si="12"/>
        <v>227.02415999999999</v>
      </c>
      <c r="Q58" s="117"/>
    </row>
    <row r="59" spans="1:25" ht="30.75" customHeight="1" x14ac:dyDescent="0.25">
      <c r="A59" s="147">
        <v>43</v>
      </c>
      <c r="B59" s="147"/>
      <c r="C59" s="12" t="s">
        <v>393</v>
      </c>
      <c r="D59" s="12" t="s">
        <v>332</v>
      </c>
      <c r="E59" s="14" t="s">
        <v>31</v>
      </c>
      <c r="F59" s="15">
        <v>44470</v>
      </c>
      <c r="G59" s="12" t="s">
        <v>394</v>
      </c>
      <c r="H59" s="12" t="s">
        <v>395</v>
      </c>
      <c r="I59" s="12" t="s">
        <v>367</v>
      </c>
      <c r="J59" s="12"/>
      <c r="K59" s="16">
        <v>7567.4719999999998</v>
      </c>
      <c r="L59" s="16">
        <f t="shared" si="13"/>
        <v>9957.2000000000007</v>
      </c>
      <c r="M59" s="16">
        <f t="shared" si="14"/>
        <v>1244.6500000000001</v>
      </c>
      <c r="N59" s="16">
        <v>0</v>
      </c>
      <c r="O59" s="16">
        <v>506.24</v>
      </c>
      <c r="P59" s="16">
        <f t="shared" si="12"/>
        <v>227.02415999999999</v>
      </c>
      <c r="Q59" s="117"/>
    </row>
    <row r="60" spans="1:25" s="42" customFormat="1" ht="30" customHeight="1" x14ac:dyDescent="0.25">
      <c r="A60" s="147">
        <v>44</v>
      </c>
      <c r="B60" s="147"/>
      <c r="C60" s="36" t="s">
        <v>401</v>
      </c>
      <c r="D60" s="36" t="s">
        <v>332</v>
      </c>
      <c r="E60" s="37" t="s">
        <v>31</v>
      </c>
      <c r="F60" s="38">
        <v>44470</v>
      </c>
      <c r="G60" s="36" t="s">
        <v>402</v>
      </c>
      <c r="H60" s="36" t="s">
        <v>403</v>
      </c>
      <c r="I60" s="36" t="s">
        <v>404</v>
      </c>
      <c r="J60" s="36"/>
      <c r="K60" s="16">
        <v>7567.4719999999998</v>
      </c>
      <c r="L60" s="39">
        <f t="shared" si="13"/>
        <v>9957.2000000000007</v>
      </c>
      <c r="M60" s="39">
        <f t="shared" si="14"/>
        <v>1244.6500000000001</v>
      </c>
      <c r="N60" s="39">
        <v>0</v>
      </c>
      <c r="O60" s="16">
        <v>506.24</v>
      </c>
      <c r="P60" s="39">
        <f t="shared" si="12"/>
        <v>227.02415999999999</v>
      </c>
      <c r="Q60" s="117"/>
      <c r="R60" s="109"/>
      <c r="S60" s="109"/>
      <c r="T60" s="109"/>
      <c r="U60" s="109"/>
      <c r="V60" s="109"/>
      <c r="W60" s="109"/>
      <c r="X60" s="109"/>
      <c r="Y60" s="109"/>
    </row>
    <row r="61" spans="1:25" s="42" customFormat="1" ht="30" customHeight="1" x14ac:dyDescent="0.25">
      <c r="A61" s="147">
        <v>45</v>
      </c>
      <c r="B61" s="147"/>
      <c r="C61" s="36" t="s">
        <v>477</v>
      </c>
      <c r="D61" s="36" t="s">
        <v>332</v>
      </c>
      <c r="E61" s="37" t="s">
        <v>31</v>
      </c>
      <c r="F61" s="38">
        <v>44470</v>
      </c>
      <c r="G61" s="36" t="s">
        <v>478</v>
      </c>
      <c r="H61" s="36" t="s">
        <v>479</v>
      </c>
      <c r="I61" s="12" t="s">
        <v>480</v>
      </c>
      <c r="J61" s="12"/>
      <c r="K61" s="16">
        <v>7567.4719999999998</v>
      </c>
      <c r="L61" s="39">
        <f t="shared" si="13"/>
        <v>9957.2000000000007</v>
      </c>
      <c r="M61" s="39">
        <f t="shared" si="14"/>
        <v>1244.6500000000001</v>
      </c>
      <c r="N61" s="39">
        <v>0</v>
      </c>
      <c r="O61" s="16">
        <v>506.24</v>
      </c>
      <c r="P61" s="39">
        <f t="shared" si="12"/>
        <v>227.02415999999999</v>
      </c>
      <c r="Q61" s="117"/>
      <c r="R61" s="109"/>
      <c r="S61" s="109"/>
      <c r="T61" s="109"/>
      <c r="U61" s="109"/>
      <c r="V61" s="109"/>
      <c r="W61" s="109"/>
      <c r="X61" s="109"/>
      <c r="Y61" s="109"/>
    </row>
    <row r="62" spans="1:25" ht="30" customHeight="1" x14ac:dyDescent="0.25">
      <c r="A62" s="147">
        <v>46</v>
      </c>
      <c r="B62" s="147"/>
      <c r="C62" s="12" t="s">
        <v>422</v>
      </c>
      <c r="D62" s="12" t="s">
        <v>316</v>
      </c>
      <c r="E62" s="14" t="s">
        <v>31</v>
      </c>
      <c r="F62" s="15">
        <v>44485</v>
      </c>
      <c r="G62" s="12" t="s">
        <v>423</v>
      </c>
      <c r="H62" s="12" t="s">
        <v>424</v>
      </c>
      <c r="I62" s="12" t="s">
        <v>367</v>
      </c>
      <c r="J62" s="12"/>
      <c r="K62" s="16">
        <v>7567.4719999999998</v>
      </c>
      <c r="L62" s="16">
        <f t="shared" si="13"/>
        <v>9957.2000000000007</v>
      </c>
      <c r="M62" s="16">
        <f t="shared" si="14"/>
        <v>1244.6500000000001</v>
      </c>
      <c r="N62" s="16">
        <v>0</v>
      </c>
      <c r="O62" s="16">
        <v>506.24</v>
      </c>
      <c r="P62" s="16">
        <f t="shared" si="12"/>
        <v>227.02415999999999</v>
      </c>
      <c r="Q62" s="117"/>
    </row>
    <row r="63" spans="1:25" ht="30" customHeight="1" x14ac:dyDescent="0.25">
      <c r="A63" s="147">
        <v>47</v>
      </c>
      <c r="B63" s="147"/>
      <c r="C63" s="12" t="s">
        <v>463</v>
      </c>
      <c r="D63" s="12" t="s">
        <v>397</v>
      </c>
      <c r="E63" s="14" t="s">
        <v>31</v>
      </c>
      <c r="F63" s="15">
        <v>44501</v>
      </c>
      <c r="G63" s="12" t="s">
        <v>464</v>
      </c>
      <c r="H63" s="12" t="s">
        <v>465</v>
      </c>
      <c r="I63" s="12" t="s">
        <v>367</v>
      </c>
      <c r="J63" s="12"/>
      <c r="K63" s="16">
        <v>7567.4719999999998</v>
      </c>
      <c r="L63" s="16">
        <f t="shared" si="13"/>
        <v>9957.2000000000007</v>
      </c>
      <c r="M63" s="16">
        <f t="shared" si="14"/>
        <v>1244.6500000000001</v>
      </c>
      <c r="N63" s="16">
        <v>0</v>
      </c>
      <c r="O63" s="16">
        <v>506.24</v>
      </c>
      <c r="P63" s="16">
        <f t="shared" si="12"/>
        <v>227.02415999999999</v>
      </c>
      <c r="Q63" s="117"/>
    </row>
    <row r="64" spans="1:25" ht="30" customHeight="1" x14ac:dyDescent="0.25">
      <c r="A64" s="147">
        <v>48</v>
      </c>
      <c r="B64" s="147"/>
      <c r="C64" s="12" t="s">
        <v>939</v>
      </c>
      <c r="D64" s="12" t="s">
        <v>332</v>
      </c>
      <c r="E64" s="14" t="s">
        <v>31</v>
      </c>
      <c r="F64" s="15"/>
      <c r="G64" s="12"/>
      <c r="H64" s="12"/>
      <c r="I64" s="12"/>
      <c r="J64" s="12" t="s">
        <v>344</v>
      </c>
      <c r="K64" s="16">
        <v>7567.4719999999998</v>
      </c>
      <c r="L64" s="16">
        <f>+K64/30.4*40</f>
        <v>9957.2000000000007</v>
      </c>
      <c r="M64" s="16">
        <f>+K64/30.4*20*0.25</f>
        <v>1244.6500000000001</v>
      </c>
      <c r="N64" s="16">
        <v>0</v>
      </c>
      <c r="O64" s="16">
        <v>506.24</v>
      </c>
      <c r="P64" s="16">
        <f>+K64*3%</f>
        <v>227.02415999999999</v>
      </c>
      <c r="Q64" s="117"/>
    </row>
    <row r="65" spans="1:25" ht="30" customHeight="1" x14ac:dyDescent="0.25">
      <c r="A65" s="147">
        <v>49</v>
      </c>
      <c r="B65" s="147"/>
      <c r="C65" s="36" t="s">
        <v>447</v>
      </c>
      <c r="D65" s="12" t="s">
        <v>332</v>
      </c>
      <c r="E65" s="14" t="s">
        <v>31</v>
      </c>
      <c r="F65" s="15">
        <v>44607</v>
      </c>
      <c r="G65" s="12" t="s">
        <v>448</v>
      </c>
      <c r="H65" s="12" t="s">
        <v>449</v>
      </c>
      <c r="I65" s="12" t="s">
        <v>367</v>
      </c>
      <c r="J65" s="12"/>
      <c r="K65" s="16">
        <v>7567.4719999999998</v>
      </c>
      <c r="L65" s="16">
        <f t="shared" si="13"/>
        <v>9957.2000000000007</v>
      </c>
      <c r="M65" s="16">
        <f t="shared" si="14"/>
        <v>1244.6500000000001</v>
      </c>
      <c r="N65" s="16">
        <v>0</v>
      </c>
      <c r="O65" s="16">
        <v>506.24</v>
      </c>
      <c r="P65" s="16">
        <f t="shared" si="12"/>
        <v>227.02415999999999</v>
      </c>
      <c r="Q65" s="117"/>
    </row>
    <row r="66" spans="1:25" ht="30" customHeight="1" x14ac:dyDescent="0.25">
      <c r="A66" s="147">
        <v>50</v>
      </c>
      <c r="B66" s="147"/>
      <c r="C66" s="36" t="s">
        <v>450</v>
      </c>
      <c r="D66" s="12" t="s">
        <v>397</v>
      </c>
      <c r="E66" s="14" t="s">
        <v>31</v>
      </c>
      <c r="F66" s="15">
        <v>44607</v>
      </c>
      <c r="G66" s="12" t="s">
        <v>451</v>
      </c>
      <c r="H66" s="12" t="s">
        <v>452</v>
      </c>
      <c r="I66" s="12" t="s">
        <v>367</v>
      </c>
      <c r="J66" s="12" t="s">
        <v>453</v>
      </c>
      <c r="K66" s="16">
        <v>7567.4719999999998</v>
      </c>
      <c r="L66" s="16">
        <f t="shared" si="13"/>
        <v>9957.2000000000007</v>
      </c>
      <c r="M66" s="16">
        <f t="shared" si="14"/>
        <v>1244.6500000000001</v>
      </c>
      <c r="N66" s="16">
        <v>0</v>
      </c>
      <c r="O66" s="16">
        <v>506.24</v>
      </c>
      <c r="P66" s="16">
        <f t="shared" si="12"/>
        <v>227.02415999999999</v>
      </c>
      <c r="Q66" s="117"/>
    </row>
    <row r="67" spans="1:25" ht="30" customHeight="1" x14ac:dyDescent="0.25">
      <c r="A67" s="147">
        <v>51</v>
      </c>
      <c r="B67" s="147"/>
      <c r="C67" s="36" t="s">
        <v>454</v>
      </c>
      <c r="D67" s="12" t="s">
        <v>455</v>
      </c>
      <c r="E67" s="14" t="s">
        <v>31</v>
      </c>
      <c r="F67" s="15">
        <v>44621</v>
      </c>
      <c r="G67" s="12" t="s">
        <v>456</v>
      </c>
      <c r="H67" s="12" t="s">
        <v>457</v>
      </c>
      <c r="I67" s="12" t="s">
        <v>367</v>
      </c>
      <c r="J67" s="12"/>
      <c r="K67" s="16">
        <v>7567.4719999999998</v>
      </c>
      <c r="L67" s="16">
        <f t="shared" si="13"/>
        <v>9957.2000000000007</v>
      </c>
      <c r="M67" s="16">
        <f t="shared" si="14"/>
        <v>1244.6500000000001</v>
      </c>
      <c r="N67" s="16">
        <v>0</v>
      </c>
      <c r="O67" s="16">
        <v>506.24</v>
      </c>
      <c r="P67" s="16">
        <f t="shared" si="12"/>
        <v>227.02415999999999</v>
      </c>
      <c r="Q67" s="117"/>
    </row>
    <row r="68" spans="1:25" ht="30" customHeight="1" x14ac:dyDescent="0.25">
      <c r="A68" s="147">
        <v>52</v>
      </c>
      <c r="B68" s="147"/>
      <c r="C68" s="12" t="s">
        <v>490</v>
      </c>
      <c r="D68" s="12" t="s">
        <v>397</v>
      </c>
      <c r="E68" s="14" t="s">
        <v>31</v>
      </c>
      <c r="F68" s="15">
        <v>44697</v>
      </c>
      <c r="G68" s="12" t="s">
        <v>491</v>
      </c>
      <c r="H68" s="12" t="s">
        <v>492</v>
      </c>
      <c r="I68" s="12" t="s">
        <v>367</v>
      </c>
      <c r="J68" s="12"/>
      <c r="K68" s="16">
        <v>7567.4719999999998</v>
      </c>
      <c r="L68" s="16">
        <f t="shared" si="13"/>
        <v>9957.2000000000007</v>
      </c>
      <c r="M68" s="16">
        <f t="shared" si="14"/>
        <v>1244.6500000000001</v>
      </c>
      <c r="N68" s="16">
        <v>0</v>
      </c>
      <c r="O68" s="16">
        <v>506.24</v>
      </c>
      <c r="P68" s="16">
        <f t="shared" si="12"/>
        <v>227.02415999999999</v>
      </c>
      <c r="Q68" s="117"/>
    </row>
    <row r="69" spans="1:25" ht="30" customHeight="1" x14ac:dyDescent="0.25">
      <c r="A69" s="147">
        <v>53</v>
      </c>
      <c r="B69" s="147"/>
      <c r="C69" s="36" t="s">
        <v>439</v>
      </c>
      <c r="D69" s="12" t="s">
        <v>440</v>
      </c>
      <c r="E69" s="14" t="s">
        <v>31</v>
      </c>
      <c r="F69" s="15">
        <v>44774</v>
      </c>
      <c r="G69" s="12" t="s">
        <v>441</v>
      </c>
      <c r="H69" s="12" t="s">
        <v>442</v>
      </c>
      <c r="I69" s="12" t="s">
        <v>367</v>
      </c>
      <c r="J69" s="12" t="s">
        <v>443</v>
      </c>
      <c r="K69" s="16">
        <v>7567.4719999999998</v>
      </c>
      <c r="L69" s="16">
        <f t="shared" si="13"/>
        <v>9957.2000000000007</v>
      </c>
      <c r="M69" s="16">
        <f t="shared" si="14"/>
        <v>1244.6500000000001</v>
      </c>
      <c r="N69" s="16">
        <v>0</v>
      </c>
      <c r="O69" s="16">
        <v>506.24</v>
      </c>
      <c r="P69" s="16">
        <f t="shared" si="12"/>
        <v>227.02415999999999</v>
      </c>
      <c r="Q69" s="117"/>
    </row>
    <row r="70" spans="1:25" s="42" customFormat="1" ht="30" customHeight="1" x14ac:dyDescent="0.25">
      <c r="A70" s="147">
        <v>54</v>
      </c>
      <c r="B70" s="147">
        <v>757</v>
      </c>
      <c r="C70" s="36" t="s">
        <v>327</v>
      </c>
      <c r="D70" s="36" t="s">
        <v>328</v>
      </c>
      <c r="E70" s="37" t="s">
        <v>31</v>
      </c>
      <c r="F70" s="38">
        <v>44774</v>
      </c>
      <c r="G70" s="36" t="s">
        <v>329</v>
      </c>
      <c r="H70" s="36" t="s">
        <v>330</v>
      </c>
      <c r="I70" s="12" t="s">
        <v>321</v>
      </c>
      <c r="J70" s="12"/>
      <c r="K70" s="39">
        <v>4935.0802000000003</v>
      </c>
      <c r="L70" s="39">
        <f t="shared" si="13"/>
        <v>6493.5265789473688</v>
      </c>
      <c r="M70" s="39">
        <f t="shared" si="14"/>
        <v>811.6908223684211</v>
      </c>
      <c r="N70" s="39">
        <v>42.44</v>
      </c>
      <c r="O70" s="39">
        <v>0</v>
      </c>
      <c r="P70" s="39">
        <f t="shared" si="12"/>
        <v>148.05240599999999</v>
      </c>
      <c r="Q70" s="117"/>
      <c r="R70" s="109"/>
      <c r="S70" s="109"/>
      <c r="T70" s="109"/>
      <c r="U70" s="109"/>
      <c r="V70" s="109"/>
      <c r="W70" s="109"/>
      <c r="X70" s="109"/>
      <c r="Y70" s="109"/>
    </row>
    <row r="71" spans="1:25" ht="30" customHeight="1" x14ac:dyDescent="0.25">
      <c r="A71" s="147">
        <v>55</v>
      </c>
      <c r="B71" s="147"/>
      <c r="C71" s="36" t="s">
        <v>444</v>
      </c>
      <c r="D71" s="12" t="s">
        <v>332</v>
      </c>
      <c r="E71" s="14" t="s">
        <v>31</v>
      </c>
      <c r="F71" s="15">
        <v>44789</v>
      </c>
      <c r="G71" s="12" t="s">
        <v>445</v>
      </c>
      <c r="H71" s="12" t="s">
        <v>446</v>
      </c>
      <c r="I71" s="12" t="s">
        <v>367</v>
      </c>
      <c r="J71" s="12"/>
      <c r="K71" s="16">
        <v>7567.4719999999998</v>
      </c>
      <c r="L71" s="16">
        <f t="shared" si="13"/>
        <v>9957.2000000000007</v>
      </c>
      <c r="M71" s="16">
        <f t="shared" si="14"/>
        <v>1244.6500000000001</v>
      </c>
      <c r="N71" s="16">
        <v>0</v>
      </c>
      <c r="O71" s="16">
        <v>506.24</v>
      </c>
      <c r="P71" s="16">
        <f t="shared" si="12"/>
        <v>227.02415999999999</v>
      </c>
      <c r="Q71" s="117"/>
    </row>
    <row r="72" spans="1:25" ht="30" customHeight="1" x14ac:dyDescent="0.25">
      <c r="A72" s="147">
        <v>56</v>
      </c>
      <c r="B72" s="147"/>
      <c r="C72" s="12" t="s">
        <v>940</v>
      </c>
      <c r="D72" s="12" t="s">
        <v>332</v>
      </c>
      <c r="E72" s="14" t="s">
        <v>31</v>
      </c>
      <c r="F72" s="15">
        <v>44973</v>
      </c>
      <c r="G72" s="12" t="s">
        <v>979</v>
      </c>
      <c r="H72" s="12" t="s">
        <v>978</v>
      </c>
      <c r="I72" s="12" t="s">
        <v>367</v>
      </c>
      <c r="J72" s="12"/>
      <c r="K72" s="16">
        <v>7567.4719999999998</v>
      </c>
      <c r="L72" s="16">
        <f t="shared" si="13"/>
        <v>9957.2000000000007</v>
      </c>
      <c r="M72" s="16">
        <f t="shared" si="14"/>
        <v>1244.6500000000001</v>
      </c>
      <c r="N72" s="16">
        <v>0</v>
      </c>
      <c r="O72" s="16">
        <v>506.24</v>
      </c>
      <c r="P72" s="16">
        <f t="shared" si="12"/>
        <v>227.02415999999999</v>
      </c>
      <c r="Q72" s="117"/>
    </row>
    <row r="73" spans="1:25" ht="30" customHeight="1" x14ac:dyDescent="0.25">
      <c r="A73" s="147">
        <v>57</v>
      </c>
      <c r="B73" s="147">
        <v>772</v>
      </c>
      <c r="C73" s="12" t="s">
        <v>980</v>
      </c>
      <c r="D73" s="12" t="s">
        <v>316</v>
      </c>
      <c r="E73" s="14" t="s">
        <v>31</v>
      </c>
      <c r="F73" s="15">
        <v>44973</v>
      </c>
      <c r="G73" s="12" t="s">
        <v>982</v>
      </c>
      <c r="H73" s="12" t="s">
        <v>981</v>
      </c>
      <c r="I73" s="12" t="s">
        <v>367</v>
      </c>
      <c r="J73" s="12"/>
      <c r="K73" s="39">
        <v>5769.5450000000001</v>
      </c>
      <c r="L73" s="16">
        <f t="shared" ref="L73:L78" si="15">+K73/30.4*40</f>
        <v>7591.5065789473692</v>
      </c>
      <c r="M73" s="16">
        <f t="shared" ref="M73:M78" si="16">+K73/30.4*20*0.25</f>
        <v>948.93832236842115</v>
      </c>
      <c r="N73" s="16">
        <v>0</v>
      </c>
      <c r="O73" s="16">
        <v>0</v>
      </c>
      <c r="P73" s="16">
        <f t="shared" ref="P73:P78" si="17">+K73*3%</f>
        <v>173.08634999999998</v>
      </c>
      <c r="Q73" s="117"/>
    </row>
    <row r="74" spans="1:25" s="42" customFormat="1" ht="30" customHeight="1" x14ac:dyDescent="0.25">
      <c r="A74" s="147">
        <v>58</v>
      </c>
      <c r="B74" s="147"/>
      <c r="C74" s="36" t="s">
        <v>975</v>
      </c>
      <c r="D74" s="36" t="s">
        <v>397</v>
      </c>
      <c r="E74" s="37" t="s">
        <v>31</v>
      </c>
      <c r="F74" s="38">
        <v>45078</v>
      </c>
      <c r="G74" s="36" t="s">
        <v>976</v>
      </c>
      <c r="H74" s="36" t="s">
        <v>977</v>
      </c>
      <c r="I74" s="12" t="s">
        <v>367</v>
      </c>
      <c r="J74" s="12"/>
      <c r="K74" s="16">
        <v>7567.4719999999998</v>
      </c>
      <c r="L74" s="39">
        <f t="shared" si="15"/>
        <v>9957.2000000000007</v>
      </c>
      <c r="M74" s="39">
        <f t="shared" si="16"/>
        <v>1244.6500000000001</v>
      </c>
      <c r="N74" s="39">
        <v>0</v>
      </c>
      <c r="O74" s="16">
        <v>506.24</v>
      </c>
      <c r="P74" s="39">
        <f t="shared" si="17"/>
        <v>227.02415999999999</v>
      </c>
      <c r="Q74" s="117"/>
      <c r="R74" s="109"/>
      <c r="S74" s="109"/>
      <c r="T74" s="109"/>
      <c r="U74" s="109"/>
      <c r="V74" s="109"/>
      <c r="W74" s="109"/>
      <c r="X74" s="109"/>
      <c r="Y74" s="109"/>
    </row>
    <row r="75" spans="1:25" ht="30.75" customHeight="1" x14ac:dyDescent="0.25">
      <c r="A75" s="147">
        <v>59</v>
      </c>
      <c r="B75" s="147"/>
      <c r="C75" s="12" t="s">
        <v>180</v>
      </c>
      <c r="D75" s="12" t="s">
        <v>332</v>
      </c>
      <c r="E75" s="14" t="s">
        <v>31</v>
      </c>
      <c r="F75" s="15"/>
      <c r="G75" s="12"/>
      <c r="H75" s="12"/>
      <c r="I75" s="12"/>
      <c r="J75" s="12"/>
      <c r="K75" s="16">
        <v>7567.4719999999998</v>
      </c>
      <c r="L75" s="16">
        <f t="shared" si="15"/>
        <v>9957.2000000000007</v>
      </c>
      <c r="M75" s="16">
        <f t="shared" si="16"/>
        <v>1244.6500000000001</v>
      </c>
      <c r="N75" s="16">
        <v>0</v>
      </c>
      <c r="O75" s="16">
        <v>506.24</v>
      </c>
      <c r="P75" s="16">
        <f t="shared" si="17"/>
        <v>227.02415999999999</v>
      </c>
      <c r="Q75" s="117"/>
    </row>
    <row r="76" spans="1:25" ht="30" customHeight="1" x14ac:dyDescent="0.25">
      <c r="A76" s="147">
        <v>60</v>
      </c>
      <c r="B76" s="147"/>
      <c r="C76" s="36" t="s">
        <v>180</v>
      </c>
      <c r="D76" s="12" t="s">
        <v>332</v>
      </c>
      <c r="E76" s="14" t="s">
        <v>31</v>
      </c>
      <c r="F76" s="15"/>
      <c r="G76" s="12"/>
      <c r="H76" s="12"/>
      <c r="I76" s="12"/>
      <c r="J76" s="12"/>
      <c r="K76" s="16">
        <v>7567.4719999999998</v>
      </c>
      <c r="L76" s="16">
        <f t="shared" si="15"/>
        <v>9957.2000000000007</v>
      </c>
      <c r="M76" s="16">
        <f t="shared" si="16"/>
        <v>1244.6500000000001</v>
      </c>
      <c r="N76" s="16">
        <v>0</v>
      </c>
      <c r="O76" s="16">
        <v>506.24</v>
      </c>
      <c r="P76" s="16">
        <f t="shared" si="17"/>
        <v>227.02415999999999</v>
      </c>
      <c r="Q76" s="117"/>
    </row>
    <row r="77" spans="1:25" s="42" customFormat="1" ht="30" customHeight="1" x14ac:dyDescent="0.25">
      <c r="A77" s="147">
        <v>61</v>
      </c>
      <c r="B77" s="147"/>
      <c r="C77" s="36" t="s">
        <v>180</v>
      </c>
      <c r="D77" s="36" t="s">
        <v>332</v>
      </c>
      <c r="E77" s="37" t="s">
        <v>31</v>
      </c>
      <c r="F77" s="38"/>
      <c r="G77" s="36"/>
      <c r="H77" s="36"/>
      <c r="I77" s="12"/>
      <c r="J77" s="12"/>
      <c r="K77" s="16">
        <v>7567.4719999999998</v>
      </c>
      <c r="L77" s="39">
        <f t="shared" si="15"/>
        <v>9957.2000000000007</v>
      </c>
      <c r="M77" s="39">
        <f t="shared" si="16"/>
        <v>1244.6500000000001</v>
      </c>
      <c r="N77" s="39">
        <v>0</v>
      </c>
      <c r="O77" s="16">
        <v>506.24</v>
      </c>
      <c r="P77" s="39">
        <f t="shared" si="17"/>
        <v>227.02415999999999</v>
      </c>
      <c r="Q77" s="117"/>
      <c r="R77" s="109"/>
      <c r="S77" s="109"/>
      <c r="T77" s="109"/>
      <c r="U77" s="109"/>
      <c r="V77" s="109"/>
      <c r="W77" s="109"/>
      <c r="X77" s="109"/>
      <c r="Y77" s="109"/>
    </row>
    <row r="78" spans="1:25" ht="30" customHeight="1" thickBot="1" x14ac:dyDescent="0.3">
      <c r="A78" s="147">
        <v>62</v>
      </c>
      <c r="B78" s="147"/>
      <c r="C78" s="12" t="s">
        <v>180</v>
      </c>
      <c r="D78" s="12" t="s">
        <v>332</v>
      </c>
      <c r="E78" s="14" t="s">
        <v>31</v>
      </c>
      <c r="F78" s="15"/>
      <c r="G78" s="12"/>
      <c r="H78" s="12"/>
      <c r="I78" s="12"/>
      <c r="J78" s="12"/>
      <c r="K78" s="16">
        <v>7567.4719999999998</v>
      </c>
      <c r="L78" s="16">
        <f t="shared" si="15"/>
        <v>9957.2000000000007</v>
      </c>
      <c r="M78" s="16">
        <f t="shared" si="16"/>
        <v>1244.6500000000001</v>
      </c>
      <c r="N78" s="16">
        <v>0</v>
      </c>
      <c r="O78" s="16">
        <v>506.24</v>
      </c>
      <c r="P78" s="16">
        <f t="shared" si="17"/>
        <v>227.02415999999999</v>
      </c>
      <c r="Q78" s="117"/>
    </row>
    <row r="79" spans="1:25" ht="30" customHeight="1" thickBot="1" x14ac:dyDescent="0.3">
      <c r="G79" s="29"/>
      <c r="H79" s="220" t="s">
        <v>127</v>
      </c>
      <c r="I79" s="221"/>
      <c r="J79" s="99"/>
      <c r="K79" s="100">
        <f>SUM(K75:K78)</f>
        <v>30269.887999999999</v>
      </c>
      <c r="L79" s="100">
        <v>0</v>
      </c>
      <c r="M79" s="100">
        <v>0</v>
      </c>
      <c r="N79" s="100">
        <f>SUM(N75:N78)</f>
        <v>0</v>
      </c>
      <c r="O79" s="100">
        <f>SUM(O75:O78)</f>
        <v>2024.96</v>
      </c>
      <c r="P79" s="100">
        <f>SUM(P75:P78)</f>
        <v>908.09663999999998</v>
      </c>
    </row>
    <row r="80" spans="1:25" ht="30" customHeight="1" thickBot="1" x14ac:dyDescent="0.3">
      <c r="C80" s="79" t="s">
        <v>802</v>
      </c>
      <c r="D80" s="81">
        <f ca="1">+L81*3%</f>
        <v>43242.954110526291</v>
      </c>
      <c r="E80" s="82">
        <f ca="1">+M81*3%</f>
        <v>3319.9571072368408</v>
      </c>
      <c r="F80" s="82">
        <f ca="1">+D80+E80+P80</f>
        <v>56094.562529763134</v>
      </c>
      <c r="G80" s="29"/>
      <c r="H80" s="203" t="s">
        <v>128</v>
      </c>
      <c r="I80" s="204"/>
      <c r="J80" s="35"/>
      <c r="K80" s="43">
        <f>K79*12</f>
        <v>363238.65599999996</v>
      </c>
      <c r="L80" s="43">
        <f>SUM(L75:L79)</f>
        <v>39828.800000000003</v>
      </c>
      <c r="M80" s="43">
        <f>SUM(M75:M79)</f>
        <v>4978.6000000000004</v>
      </c>
      <c r="N80" s="43">
        <f>+N79*12</f>
        <v>0</v>
      </c>
      <c r="O80" s="43">
        <f>+O79*12</f>
        <v>24299.52</v>
      </c>
      <c r="P80" s="43">
        <f>+P79*12</f>
        <v>10897.159680000001</v>
      </c>
    </row>
    <row r="81" spans="7:16" ht="30" customHeight="1" thickBot="1" x14ac:dyDescent="0.3">
      <c r="G81" s="29"/>
      <c r="H81" s="203" t="s">
        <v>497</v>
      </c>
      <c r="I81" s="214"/>
      <c r="J81" s="44"/>
      <c r="K81" s="45">
        <f t="shared" ref="K81:P81" si="18">+K38+K80</f>
        <v>3199774.7342160004</v>
      </c>
      <c r="L81" s="45">
        <f t="shared" ca="1" si="18"/>
        <v>1441431.8036842097</v>
      </c>
      <c r="M81" s="45">
        <f t="shared" ca="1" si="18"/>
        <v>110665.23690789469</v>
      </c>
      <c r="N81" s="45">
        <f t="shared" si="18"/>
        <v>0</v>
      </c>
      <c r="O81" s="45">
        <f t="shared" si="18"/>
        <v>232096.79999999993</v>
      </c>
      <c r="P81" s="45">
        <f t="shared" si="18"/>
        <v>95993.242026479988</v>
      </c>
    </row>
  </sheetData>
  <mergeCells count="12">
    <mergeCell ref="H81:I81"/>
    <mergeCell ref="A1:P1"/>
    <mergeCell ref="A2:D2"/>
    <mergeCell ref="F2:I2"/>
    <mergeCell ref="A4:D4"/>
    <mergeCell ref="H37:I37"/>
    <mergeCell ref="H38:I38"/>
    <mergeCell ref="A39:P39"/>
    <mergeCell ref="A40:D40"/>
    <mergeCell ref="A42:D42"/>
    <mergeCell ref="H79:I79"/>
    <mergeCell ref="H80:I80"/>
  </mergeCells>
  <hyperlinks>
    <hyperlink ref="I25" r:id="rId1" xr:uid="{00000000-0004-0000-0500-000000000000}"/>
    <hyperlink ref="I47" r:id="rId2" xr:uid="{00000000-0004-0000-0500-000001000000}"/>
    <hyperlink ref="I49" r:id="rId3" xr:uid="{00000000-0004-0000-0500-000002000000}"/>
    <hyperlink ref="I50" r:id="rId4" xr:uid="{00000000-0004-0000-0500-000003000000}"/>
    <hyperlink ref="I45" r:id="rId5" xr:uid="{00000000-0004-0000-0500-000004000000}"/>
    <hyperlink ref="I51" r:id="rId6" xr:uid="{00000000-0004-0000-0500-000005000000}"/>
    <hyperlink ref="I52" r:id="rId7" xr:uid="{00000000-0004-0000-0500-000006000000}"/>
    <hyperlink ref="I68" r:id="rId8" xr:uid="{00000000-0004-0000-0500-000007000000}"/>
    <hyperlink ref="I14" r:id="rId9" xr:uid="{00000000-0004-0000-0500-000008000000}"/>
    <hyperlink ref="I8" r:id="rId10" xr:uid="{00000000-0004-0000-0500-000009000000}"/>
    <hyperlink ref="I59" r:id="rId11" xr:uid="{00000000-0004-0000-0500-00000A000000}"/>
    <hyperlink ref="I60" r:id="rId12" xr:uid="{00000000-0004-0000-0500-00000B000000}"/>
    <hyperlink ref="I57" r:id="rId13" xr:uid="{00000000-0004-0000-0500-00000C000000}"/>
    <hyperlink ref="I63" r:id="rId14" xr:uid="{00000000-0004-0000-0500-00000D000000}"/>
    <hyperlink ref="I61" r:id="rId15" xr:uid="{00000000-0004-0000-0500-00000E000000}"/>
    <hyperlink ref="I58" r:id="rId16" xr:uid="{00000000-0004-0000-0500-00000F000000}"/>
    <hyperlink ref="I69" r:id="rId17" xr:uid="{00000000-0004-0000-0500-000010000000}"/>
    <hyperlink ref="I65" r:id="rId18" xr:uid="{00000000-0004-0000-0500-000011000000}"/>
    <hyperlink ref="I66" r:id="rId19" xr:uid="{00000000-0004-0000-0500-000012000000}"/>
    <hyperlink ref="I67" r:id="rId20" xr:uid="{00000000-0004-0000-0500-000013000000}"/>
    <hyperlink ref="I21" r:id="rId21" xr:uid="{00000000-0004-0000-0500-000014000000}"/>
    <hyperlink ref="I20" r:id="rId22" xr:uid="{00000000-0004-0000-0500-000015000000}"/>
    <hyperlink ref="I71" r:id="rId23" xr:uid="{00000000-0004-0000-0500-000016000000}"/>
    <hyperlink ref="I17" r:id="rId24" xr:uid="{00000000-0004-0000-0500-000017000000}"/>
    <hyperlink ref="I74" r:id="rId25" xr:uid="{00000000-0004-0000-0500-000018000000}"/>
    <hyperlink ref="I72" r:id="rId26" xr:uid="{00000000-0004-0000-0500-000019000000}"/>
    <hyperlink ref="I73" r:id="rId27" xr:uid="{00000000-0004-0000-0500-00001A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41" fitToHeight="0" orientation="landscape" r:id="rId28"/>
  <rowBreaks count="1" manualBreakCount="1">
    <brk id="38" max="16383" man="1"/>
  </rowBreaks>
  <ignoredErrors>
    <ignoredError sqref="B9:B11 B14" numberStoredAsText="1"/>
  </ignoredErrors>
  <drawing r:id="rId29"/>
  <legacyDrawing r:id="rId3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366FF"/>
    <pageSetUpPr fitToPage="1"/>
  </sheetPr>
  <dimension ref="A1:P20"/>
  <sheetViews>
    <sheetView view="pageBreakPreview" topLeftCell="I1" zoomScale="80" zoomScaleNormal="100" zoomScaleSheetLayoutView="80" workbookViewId="0">
      <selection activeCell="Q1" sqref="Q1:V1048576"/>
    </sheetView>
  </sheetViews>
  <sheetFormatPr baseColWidth="10" defaultRowHeight="15.75" x14ac:dyDescent="0.25"/>
  <cols>
    <col min="1" max="1" width="5.7109375" style="11" customWidth="1"/>
    <col min="2" max="2" width="5.7109375" style="11" hidden="1" customWidth="1"/>
    <col min="3" max="3" width="35.7109375" style="11" bestFit="1" customWidth="1"/>
    <col min="4" max="4" width="51.5703125" style="11" customWidth="1"/>
    <col min="5" max="5" width="8.7109375" style="11" customWidth="1"/>
    <col min="6" max="6" width="11.42578125" style="11" customWidth="1"/>
    <col min="7" max="7" width="29.28515625" style="11" customWidth="1"/>
    <col min="8" max="8" width="21.28515625" style="11" customWidth="1"/>
    <col min="9" max="9" width="32" style="11" customWidth="1"/>
    <col min="10" max="10" width="32" style="11" hidden="1" customWidth="1"/>
    <col min="11" max="11" width="19.5703125" style="11" bestFit="1" customWidth="1"/>
    <col min="12" max="12" width="17.28515625" style="11" customWidth="1"/>
    <col min="13" max="13" width="16.140625" style="11" customWidth="1"/>
    <col min="14" max="14" width="11.5703125" style="11" bestFit="1" customWidth="1"/>
    <col min="15" max="15" width="16.42578125" style="11" bestFit="1" customWidth="1"/>
    <col min="16" max="16" width="16.42578125" style="11" customWidth="1"/>
    <col min="17" max="16384" width="11.42578125" style="11"/>
  </cols>
  <sheetData>
    <row r="1" spans="1:16" ht="121.9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23.25" x14ac:dyDescent="0.35">
      <c r="A2" s="212" t="s">
        <v>498</v>
      </c>
      <c r="B2" s="213"/>
      <c r="C2" s="213"/>
      <c r="D2" s="213"/>
      <c r="E2" s="141" t="s">
        <v>499</v>
      </c>
      <c r="F2" s="208" t="s">
        <v>3</v>
      </c>
      <c r="G2" s="208"/>
      <c r="H2" s="208"/>
      <c r="I2" s="208"/>
      <c r="J2" s="159"/>
      <c r="K2" s="141"/>
      <c r="L2" s="141"/>
      <c r="M2" s="141"/>
      <c r="N2" s="126" t="s">
        <v>1051</v>
      </c>
      <c r="O2" s="141"/>
      <c r="P2" s="141"/>
    </row>
    <row r="3" spans="1:16" ht="18.75" x14ac:dyDescent="0.3">
      <c r="A3" s="142" t="s">
        <v>500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8" t="s">
        <v>234</v>
      </c>
      <c r="K7" s="149" t="s">
        <v>14</v>
      </c>
      <c r="L7" s="150" t="s">
        <v>18</v>
      </c>
      <c r="M7" s="149" t="s">
        <v>19</v>
      </c>
      <c r="N7" s="152" t="s">
        <v>20</v>
      </c>
      <c r="O7" s="151" t="s">
        <v>21</v>
      </c>
      <c r="P7" s="152" t="s">
        <v>22</v>
      </c>
    </row>
    <row r="8" spans="1:16" ht="22.5" customHeight="1" x14ac:dyDescent="0.25">
      <c r="A8" s="147">
        <v>1</v>
      </c>
      <c r="B8" s="161" t="s">
        <v>1044</v>
      </c>
      <c r="C8" s="12" t="s">
        <v>501</v>
      </c>
      <c r="D8" s="12" t="s">
        <v>502</v>
      </c>
      <c r="E8" s="14" t="s">
        <v>25</v>
      </c>
      <c r="F8" s="15">
        <v>44440</v>
      </c>
      <c r="G8" s="12" t="s">
        <v>503</v>
      </c>
      <c r="H8" s="12" t="s">
        <v>504</v>
      </c>
      <c r="I8" s="12" t="s">
        <v>505</v>
      </c>
      <c r="J8" s="12"/>
      <c r="K8" s="16">
        <v>23246.260447000001</v>
      </c>
      <c r="L8" s="16">
        <f>+K8/30.4*40</f>
        <v>30587.184798684211</v>
      </c>
      <c r="M8" s="16">
        <f>+K8/30.4*10*0.25</f>
        <v>1911.6990499177632</v>
      </c>
      <c r="N8" s="16">
        <v>0</v>
      </c>
      <c r="O8" s="16">
        <v>3297.4</v>
      </c>
      <c r="P8" s="16">
        <f>+K8*3%</f>
        <v>697.38781341000004</v>
      </c>
    </row>
    <row r="9" spans="1:16" ht="22.5" customHeight="1" x14ac:dyDescent="0.25">
      <c r="A9" s="147">
        <v>2</v>
      </c>
      <c r="B9" s="147">
        <v>743</v>
      </c>
      <c r="C9" s="12" t="s">
        <v>506</v>
      </c>
      <c r="D9" s="12" t="s">
        <v>507</v>
      </c>
      <c r="E9" s="14" t="s">
        <v>31</v>
      </c>
      <c r="F9" s="15">
        <v>44621</v>
      </c>
      <c r="G9" s="12" t="s">
        <v>508</v>
      </c>
      <c r="H9" s="12" t="s">
        <v>509</v>
      </c>
      <c r="I9" t="s">
        <v>510</v>
      </c>
      <c r="J9"/>
      <c r="K9" s="16">
        <v>11200.3024</v>
      </c>
      <c r="L9" s="16">
        <f t="shared" ref="L9:L16" si="0">+K9/30.4*40</f>
        <v>14737.240000000002</v>
      </c>
      <c r="M9" s="16">
        <f t="shared" ref="M9:M15" si="1">+K9/30.4*20*0.25</f>
        <v>1842.1550000000002</v>
      </c>
      <c r="N9" s="16">
        <v>0</v>
      </c>
      <c r="O9" s="16">
        <v>905.2</v>
      </c>
      <c r="P9" s="16">
        <f t="shared" ref="P9:P16" si="2">+K9*3%</f>
        <v>336.009072</v>
      </c>
    </row>
    <row r="10" spans="1:16" ht="22.5" customHeight="1" x14ac:dyDescent="0.25">
      <c r="A10" s="147">
        <v>3</v>
      </c>
      <c r="B10" s="147">
        <v>767</v>
      </c>
      <c r="C10" s="12" t="s">
        <v>511</v>
      </c>
      <c r="D10" s="12" t="s">
        <v>529</v>
      </c>
      <c r="E10" s="14" t="s">
        <v>31</v>
      </c>
      <c r="F10" s="15">
        <v>44859</v>
      </c>
      <c r="G10" s="12" t="s">
        <v>1035</v>
      </c>
      <c r="H10" s="12" t="s">
        <v>1034</v>
      </c>
      <c r="I10" s="12" t="s">
        <v>524</v>
      </c>
      <c r="J10" s="12" t="s">
        <v>512</v>
      </c>
      <c r="K10" s="16">
        <v>10364.292806000001</v>
      </c>
      <c r="L10" s="16">
        <f t="shared" si="0"/>
        <v>13637.22737631579</v>
      </c>
      <c r="M10" s="16">
        <f t="shared" si="1"/>
        <v>1704.6534220394738</v>
      </c>
      <c r="N10" s="16">
        <v>0</v>
      </c>
      <c r="O10" s="33">
        <v>810.54</v>
      </c>
      <c r="P10" s="16">
        <f t="shared" si="2"/>
        <v>310.92878418000004</v>
      </c>
    </row>
    <row r="11" spans="1:16" ht="22.5" customHeight="1" x14ac:dyDescent="0.25">
      <c r="A11" s="147">
        <v>4</v>
      </c>
      <c r="B11" s="147"/>
      <c r="C11" s="12" t="s">
        <v>936</v>
      </c>
      <c r="D11" s="12" t="s">
        <v>507</v>
      </c>
      <c r="E11" s="14" t="s">
        <v>31</v>
      </c>
      <c r="F11" s="15">
        <v>44927</v>
      </c>
      <c r="G11" s="12" t="s">
        <v>1036</v>
      </c>
      <c r="H11" s="12" t="s">
        <v>1037</v>
      </c>
      <c r="I11" s="12" t="s">
        <v>524</v>
      </c>
      <c r="J11" s="12" t="s">
        <v>517</v>
      </c>
      <c r="K11" s="16">
        <v>11200.3024</v>
      </c>
      <c r="L11" s="16">
        <f t="shared" si="0"/>
        <v>14737.240000000002</v>
      </c>
      <c r="M11" s="16">
        <f t="shared" si="1"/>
        <v>1842.1550000000002</v>
      </c>
      <c r="N11" s="16">
        <v>0</v>
      </c>
      <c r="O11" s="16">
        <v>905.2</v>
      </c>
      <c r="P11" s="16">
        <f t="shared" si="2"/>
        <v>336.009072</v>
      </c>
    </row>
    <row r="12" spans="1:16" ht="22.5" customHeight="1" x14ac:dyDescent="0.25">
      <c r="A12" s="147">
        <v>5</v>
      </c>
      <c r="B12" s="147">
        <v>580</v>
      </c>
      <c r="C12" s="12" t="s">
        <v>513</v>
      </c>
      <c r="D12" s="12" t="s">
        <v>518</v>
      </c>
      <c r="E12" s="14" t="s">
        <v>31</v>
      </c>
      <c r="F12" s="15">
        <v>43466</v>
      </c>
      <c r="G12" s="12" t="s">
        <v>514</v>
      </c>
      <c r="H12" s="12" t="s">
        <v>515</v>
      </c>
      <c r="I12" s="12" t="s">
        <v>516</v>
      </c>
      <c r="J12" s="12" t="s">
        <v>519</v>
      </c>
      <c r="K12" s="16">
        <v>13750.3043</v>
      </c>
      <c r="L12" s="16">
        <f t="shared" si="0"/>
        <v>18092.505657894737</v>
      </c>
      <c r="M12" s="16">
        <f t="shared" si="1"/>
        <v>2261.5632072368421</v>
      </c>
      <c r="N12" s="16">
        <v>0</v>
      </c>
      <c r="O12" s="16">
        <v>1328.82</v>
      </c>
      <c r="P12" s="16">
        <f t="shared" si="2"/>
        <v>412.50912899999997</v>
      </c>
    </row>
    <row r="13" spans="1:16" ht="22.5" customHeight="1" x14ac:dyDescent="0.25">
      <c r="A13" s="147">
        <v>6</v>
      </c>
      <c r="B13" s="147">
        <v>608</v>
      </c>
      <c r="C13" s="12" t="s">
        <v>520</v>
      </c>
      <c r="D13" s="12" t="s">
        <v>521</v>
      </c>
      <c r="E13" s="14" t="s">
        <v>31</v>
      </c>
      <c r="F13" s="15">
        <v>43647</v>
      </c>
      <c r="G13" s="12" t="s">
        <v>522</v>
      </c>
      <c r="H13" s="12" t="s">
        <v>523</v>
      </c>
      <c r="I13" s="12" t="s">
        <v>524</v>
      </c>
      <c r="J13" s="12"/>
      <c r="K13" s="16">
        <v>7890.62</v>
      </c>
      <c r="L13" s="16">
        <f t="shared" si="0"/>
        <v>10382.394736842105</v>
      </c>
      <c r="M13" s="16">
        <f t="shared" si="1"/>
        <v>1297.7993421052631</v>
      </c>
      <c r="N13" s="16">
        <v>0</v>
      </c>
      <c r="O13" s="16">
        <v>541.4</v>
      </c>
      <c r="P13" s="16">
        <f t="shared" si="2"/>
        <v>236.71859999999998</v>
      </c>
    </row>
    <row r="14" spans="1:16" ht="22.5" customHeight="1" x14ac:dyDescent="0.25">
      <c r="A14" s="147">
        <v>7</v>
      </c>
      <c r="B14" s="147"/>
      <c r="C14" s="12" t="s">
        <v>525</v>
      </c>
      <c r="D14" s="12" t="s">
        <v>526</v>
      </c>
      <c r="E14" s="14" t="s">
        <v>31</v>
      </c>
      <c r="F14" s="15">
        <v>44621</v>
      </c>
      <c r="G14" s="12" t="s">
        <v>527</v>
      </c>
      <c r="H14" s="12" t="s">
        <v>528</v>
      </c>
      <c r="I14" s="12" t="s">
        <v>505</v>
      </c>
      <c r="J14" s="12"/>
      <c r="K14" s="16">
        <v>11200.3024</v>
      </c>
      <c r="L14" s="16">
        <f t="shared" si="0"/>
        <v>14737.240000000002</v>
      </c>
      <c r="M14" s="16">
        <f t="shared" si="1"/>
        <v>1842.1550000000002</v>
      </c>
      <c r="N14" s="16">
        <v>0</v>
      </c>
      <c r="O14" s="16">
        <v>905.2</v>
      </c>
      <c r="P14" s="16">
        <f t="shared" si="2"/>
        <v>336.009072</v>
      </c>
    </row>
    <row r="15" spans="1:16" ht="22.5" customHeight="1" x14ac:dyDescent="0.25">
      <c r="A15" s="147">
        <v>8</v>
      </c>
      <c r="B15" s="147"/>
      <c r="C15" s="12" t="s">
        <v>1018</v>
      </c>
      <c r="D15" s="12" t="s">
        <v>507</v>
      </c>
      <c r="E15" s="14" t="s">
        <v>31</v>
      </c>
      <c r="F15" s="15">
        <v>45170</v>
      </c>
      <c r="G15" s="12" t="s">
        <v>1020</v>
      </c>
      <c r="H15" s="12" t="s">
        <v>1019</v>
      </c>
      <c r="I15" t="s">
        <v>1021</v>
      </c>
      <c r="J15" s="12"/>
      <c r="K15" s="16">
        <v>11200.3024</v>
      </c>
      <c r="L15" s="16">
        <f t="shared" si="0"/>
        <v>14737.240000000002</v>
      </c>
      <c r="M15" s="16">
        <f t="shared" si="1"/>
        <v>1842.1550000000002</v>
      </c>
      <c r="N15" s="16">
        <v>0</v>
      </c>
      <c r="O15" s="16">
        <v>905.2</v>
      </c>
      <c r="P15" s="16">
        <f t="shared" si="2"/>
        <v>336.009072</v>
      </c>
    </row>
    <row r="16" spans="1:16" ht="22.5" customHeight="1" x14ac:dyDescent="0.25">
      <c r="A16" s="147">
        <v>10</v>
      </c>
      <c r="B16" s="147"/>
      <c r="C16" s="12" t="s">
        <v>530</v>
      </c>
      <c r="D16" s="12" t="s">
        <v>507</v>
      </c>
      <c r="E16" s="14" t="s">
        <v>31</v>
      </c>
      <c r="F16" s="15">
        <v>44440</v>
      </c>
      <c r="G16" s="12" t="s">
        <v>531</v>
      </c>
      <c r="H16" s="12" t="s">
        <v>532</v>
      </c>
      <c r="I16" s="12" t="s">
        <v>533</v>
      </c>
      <c r="J16" s="12"/>
      <c r="K16" s="16">
        <v>11200.3024</v>
      </c>
      <c r="L16" s="16">
        <f t="shared" si="0"/>
        <v>14737.240000000002</v>
      </c>
      <c r="M16" s="16">
        <f>+K16/30.4*20*0.25</f>
        <v>1842.1550000000002</v>
      </c>
      <c r="N16" s="16">
        <v>0</v>
      </c>
      <c r="O16" s="16">
        <v>905.2</v>
      </c>
      <c r="P16" s="16">
        <f t="shared" si="2"/>
        <v>336.009072</v>
      </c>
    </row>
    <row r="17" spans="5:16" ht="22.5" customHeight="1" thickBot="1" x14ac:dyDescent="0.3">
      <c r="E17" s="26"/>
      <c r="F17" s="27"/>
      <c r="K17" s="46"/>
      <c r="L17" s="28"/>
      <c r="M17" s="28"/>
      <c r="N17" s="28"/>
      <c r="O17" s="28"/>
      <c r="P17" s="28"/>
    </row>
    <row r="18" spans="5:16" ht="22.5" customHeight="1" thickBot="1" x14ac:dyDescent="0.3">
      <c r="G18" s="29"/>
      <c r="H18" s="203" t="s">
        <v>127</v>
      </c>
      <c r="I18" s="204"/>
      <c r="J18" s="35"/>
      <c r="K18" s="19">
        <f>SUM(K8:K16)</f>
        <v>111252.98955300001</v>
      </c>
      <c r="L18" s="20">
        <v>0</v>
      </c>
      <c r="M18" s="20">
        <v>0</v>
      </c>
      <c r="N18" s="20">
        <v>0</v>
      </c>
      <c r="O18" s="31">
        <f>SUM(O8:O16)</f>
        <v>10504.160000000002</v>
      </c>
      <c r="P18" s="31">
        <f>SUM(P8:P16)</f>
        <v>3337.5896865899999</v>
      </c>
    </row>
    <row r="19" spans="5:16" ht="22.5" customHeight="1" thickBot="1" x14ac:dyDescent="0.3">
      <c r="G19" s="29"/>
      <c r="H19" s="203" t="s">
        <v>534</v>
      </c>
      <c r="I19" s="204"/>
      <c r="J19" s="30"/>
      <c r="K19" s="20">
        <f>+K18*12</f>
        <v>1335035.874636</v>
      </c>
      <c r="L19" s="20">
        <f>SUM(L8:L18)</f>
        <v>146385.51256973683</v>
      </c>
      <c r="M19" s="20">
        <f>SUM(M8:M18)</f>
        <v>16386.490021299345</v>
      </c>
      <c r="N19" s="20">
        <f>+N18*12</f>
        <v>0</v>
      </c>
      <c r="O19" s="31">
        <f>+O18*12</f>
        <v>126049.92000000001</v>
      </c>
      <c r="P19" s="20">
        <f>+P18*12</f>
        <v>40051.076239080001</v>
      </c>
    </row>
    <row r="20" spans="5:16" ht="25.35" customHeight="1" thickBot="1" x14ac:dyDescent="0.3">
      <c r="H20" s="201" t="s">
        <v>802</v>
      </c>
      <c r="I20" s="202"/>
      <c r="J20" s="77"/>
      <c r="K20" s="75"/>
      <c r="L20" s="75">
        <f>+L19*3%</f>
        <v>4391.5653770921053</v>
      </c>
      <c r="M20" s="75">
        <f>+M19*3%</f>
        <v>491.59470063898033</v>
      </c>
      <c r="N20" s="75"/>
      <c r="O20" s="83"/>
      <c r="P20" s="76">
        <f>+L20+M20+P19</f>
        <v>44934.23631681109</v>
      </c>
    </row>
  </sheetData>
  <mergeCells count="7">
    <mergeCell ref="H20:I20"/>
    <mergeCell ref="H19:I19"/>
    <mergeCell ref="A1:P1"/>
    <mergeCell ref="A2:D2"/>
    <mergeCell ref="F2:I2"/>
    <mergeCell ref="A4:D4"/>
    <mergeCell ref="H18:I18"/>
  </mergeCells>
  <hyperlinks>
    <hyperlink ref="I13" r:id="rId1" xr:uid="{00000000-0004-0000-0600-000000000000}"/>
    <hyperlink ref="I8" r:id="rId2" xr:uid="{00000000-0004-0000-0600-000001000000}"/>
    <hyperlink ref="I16" r:id="rId3" xr:uid="{00000000-0004-0000-0600-000002000000}"/>
    <hyperlink ref="I14" r:id="rId4" xr:uid="{00000000-0004-0000-0600-000003000000}"/>
    <hyperlink ref="I10:I11" r:id="rId5" display="obras_sam@hotmail.com" xr:uid="{00000000-0004-0000-0600-000004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3" orientation="landscape" r:id="rId6"/>
  <ignoredErrors>
    <ignoredError sqref="B8" numberStoredAsText="1"/>
  </ignoredErrors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3366FF"/>
    <pageSetUpPr fitToPage="1"/>
  </sheetPr>
  <dimension ref="A1:O17"/>
  <sheetViews>
    <sheetView view="pageBreakPreview" topLeftCell="H1" zoomScale="70" zoomScaleNormal="100" zoomScaleSheetLayoutView="70" workbookViewId="0">
      <selection activeCell="P1" sqref="P1:S1048576"/>
    </sheetView>
  </sheetViews>
  <sheetFormatPr baseColWidth="10" defaultRowHeight="15.75" x14ac:dyDescent="0.25"/>
  <cols>
    <col min="1" max="1" width="5.7109375" style="11" customWidth="1"/>
    <col min="2" max="2" width="5.7109375" style="11" hidden="1" customWidth="1"/>
    <col min="3" max="3" width="38" style="11" bestFit="1" customWidth="1"/>
    <col min="4" max="4" width="40.85546875" style="11" customWidth="1"/>
    <col min="5" max="5" width="10.28515625" style="11" customWidth="1"/>
    <col min="6" max="6" width="11.7109375" style="11" customWidth="1"/>
    <col min="7" max="7" width="27.28515625" style="11" customWidth="1"/>
    <col min="8" max="8" width="17.7109375" style="11" customWidth="1"/>
    <col min="9" max="9" width="31.42578125" style="11" customWidth="1"/>
    <col min="10" max="10" width="22.7109375" style="11" customWidth="1"/>
    <col min="11" max="11" width="19.42578125" style="11" customWidth="1"/>
    <col min="12" max="12" width="21.5703125" style="11" customWidth="1"/>
    <col min="13" max="13" width="15.85546875" style="11" customWidth="1"/>
    <col min="14" max="14" width="18.140625" style="11" customWidth="1"/>
    <col min="15" max="15" width="18.42578125" style="11" customWidth="1"/>
    <col min="16" max="16384" width="11.42578125" style="11"/>
  </cols>
  <sheetData>
    <row r="1" spans="1:15" ht="114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23.25" x14ac:dyDescent="0.35">
      <c r="A2" s="212" t="s">
        <v>535</v>
      </c>
      <c r="B2" s="213"/>
      <c r="C2" s="213"/>
      <c r="D2" s="213"/>
      <c r="E2" s="141" t="s">
        <v>536</v>
      </c>
      <c r="F2" s="141"/>
      <c r="G2" s="222" t="s">
        <v>3</v>
      </c>
      <c r="H2" s="222"/>
      <c r="I2" s="222"/>
      <c r="J2" s="222"/>
      <c r="K2" s="141"/>
      <c r="L2" s="141"/>
      <c r="M2" s="126" t="s">
        <v>1051</v>
      </c>
      <c r="N2" s="141"/>
      <c r="O2" s="141"/>
    </row>
    <row r="3" spans="1:15" ht="18.75" x14ac:dyDescent="0.3">
      <c r="A3" s="142" t="s">
        <v>537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53.25" customHeight="1" x14ac:dyDescent="0.25">
      <c r="A7" s="148" t="s">
        <v>6</v>
      </c>
      <c r="B7" s="148"/>
      <c r="C7" s="148" t="s">
        <v>7</v>
      </c>
      <c r="D7" s="148" t="s">
        <v>8</v>
      </c>
      <c r="E7" s="148" t="s">
        <v>9</v>
      </c>
      <c r="F7" s="149" t="s">
        <v>10</v>
      </c>
      <c r="G7" s="148" t="s">
        <v>11</v>
      </c>
      <c r="H7" s="148" t="s">
        <v>12</v>
      </c>
      <c r="I7" s="148" t="s">
        <v>13</v>
      </c>
      <c r="J7" s="149" t="s">
        <v>14</v>
      </c>
      <c r="K7" s="150" t="s">
        <v>18</v>
      </c>
      <c r="L7" s="149" t="s">
        <v>19</v>
      </c>
      <c r="M7" s="149" t="s">
        <v>20</v>
      </c>
      <c r="N7" s="151" t="s">
        <v>21</v>
      </c>
      <c r="O7" s="152" t="s">
        <v>22</v>
      </c>
    </row>
    <row r="8" spans="1:15" ht="24" customHeight="1" x14ac:dyDescent="0.25">
      <c r="A8" s="147">
        <v>1</v>
      </c>
      <c r="B8" s="147">
        <v>675</v>
      </c>
      <c r="C8" s="12" t="s">
        <v>538</v>
      </c>
      <c r="D8" s="12" t="s">
        <v>539</v>
      </c>
      <c r="E8" s="14" t="s">
        <v>25</v>
      </c>
      <c r="F8" s="15">
        <v>44440</v>
      </c>
      <c r="G8" s="12" t="s">
        <v>540</v>
      </c>
      <c r="H8" s="12" t="s">
        <v>541</v>
      </c>
      <c r="I8" s="12" t="s">
        <v>542</v>
      </c>
      <c r="J8" s="16">
        <v>16154.674397000001</v>
      </c>
      <c r="K8" s="16">
        <f t="shared" ref="K8:K13" si="0">+J8/30.4*40</f>
        <v>21256.150522368422</v>
      </c>
      <c r="L8" s="16">
        <f t="shared" ref="L8:L13" si="1">+J8/30.4*20*0.25</f>
        <v>2657.0188152960527</v>
      </c>
      <c r="M8" s="16">
        <v>0</v>
      </c>
      <c r="N8" s="16">
        <v>1782.62</v>
      </c>
      <c r="O8" s="16">
        <f t="shared" ref="O8:O13" si="2">+J8*3%</f>
        <v>484.64023191000001</v>
      </c>
    </row>
    <row r="9" spans="1:15" ht="24" customHeight="1" x14ac:dyDescent="0.25">
      <c r="A9" s="147">
        <v>2</v>
      </c>
      <c r="B9" s="147">
        <v>683</v>
      </c>
      <c r="C9" s="12" t="s">
        <v>543</v>
      </c>
      <c r="D9" s="12" t="s">
        <v>544</v>
      </c>
      <c r="E9" s="14" t="s">
        <v>31</v>
      </c>
      <c r="F9" s="15">
        <v>44440</v>
      </c>
      <c r="G9" s="12" t="s">
        <v>545</v>
      </c>
      <c r="H9" s="12" t="s">
        <v>546</v>
      </c>
      <c r="I9" s="12" t="s">
        <v>547</v>
      </c>
      <c r="J9" s="16">
        <v>14321.672594999998</v>
      </c>
      <c r="K9" s="16">
        <f t="shared" si="0"/>
        <v>18844.306046052629</v>
      </c>
      <c r="L9" s="16">
        <f t="shared" si="1"/>
        <v>2355.5382557565786</v>
      </c>
      <c r="M9" s="16">
        <v>0</v>
      </c>
      <c r="N9" s="16">
        <v>1431.24</v>
      </c>
      <c r="O9" s="16">
        <f t="shared" si="2"/>
        <v>429.65017784999992</v>
      </c>
    </row>
    <row r="10" spans="1:15" ht="24" customHeight="1" x14ac:dyDescent="0.25">
      <c r="A10" s="147">
        <v>3</v>
      </c>
      <c r="B10" s="147"/>
      <c r="C10" s="12" t="s">
        <v>180</v>
      </c>
      <c r="D10" s="12" t="s">
        <v>548</v>
      </c>
      <c r="E10" s="14" t="s">
        <v>31</v>
      </c>
      <c r="F10" s="15"/>
      <c r="G10" s="12"/>
      <c r="H10" s="12"/>
      <c r="I10" s="12"/>
      <c r="J10" s="16">
        <v>13540.022692999999</v>
      </c>
      <c r="K10" s="16">
        <f t="shared" si="0"/>
        <v>17815.819332894738</v>
      </c>
      <c r="L10" s="16">
        <f t="shared" si="1"/>
        <v>2226.9774166118423</v>
      </c>
      <c r="M10" s="16">
        <v>0</v>
      </c>
      <c r="N10" s="16">
        <v>1291.18</v>
      </c>
      <c r="O10" s="16">
        <f t="shared" si="2"/>
        <v>406.20068078999998</v>
      </c>
    </row>
    <row r="11" spans="1:15" ht="24" customHeight="1" x14ac:dyDescent="0.25">
      <c r="A11" s="147">
        <v>4</v>
      </c>
      <c r="B11" s="147">
        <v>704</v>
      </c>
      <c r="C11" s="12" t="s">
        <v>549</v>
      </c>
      <c r="D11" s="12" t="s">
        <v>550</v>
      </c>
      <c r="E11" s="14" t="s">
        <v>31</v>
      </c>
      <c r="F11" s="15">
        <v>44440</v>
      </c>
      <c r="G11" s="12" t="s">
        <v>302</v>
      </c>
      <c r="H11" s="12" t="s">
        <v>303</v>
      </c>
      <c r="I11" s="12" t="s">
        <v>304</v>
      </c>
      <c r="J11" s="16">
        <f>248.93*30.4</f>
        <v>7567.4719999999998</v>
      </c>
      <c r="K11" s="16">
        <f t="shared" si="0"/>
        <v>9957.2000000000007</v>
      </c>
      <c r="L11" s="16">
        <f t="shared" si="1"/>
        <v>1244.6500000000001</v>
      </c>
      <c r="M11" s="16">
        <v>0</v>
      </c>
      <c r="N11" s="16">
        <v>506.24</v>
      </c>
      <c r="O11" s="16">
        <f t="shared" si="2"/>
        <v>227.02415999999999</v>
      </c>
    </row>
    <row r="12" spans="1:15" ht="24" customHeight="1" x14ac:dyDescent="0.25">
      <c r="A12" s="147">
        <v>5</v>
      </c>
      <c r="B12" s="147"/>
      <c r="C12" s="12" t="s">
        <v>180</v>
      </c>
      <c r="D12" s="12" t="s">
        <v>58</v>
      </c>
      <c r="E12" s="14" t="s">
        <v>31</v>
      </c>
      <c r="F12" s="15"/>
      <c r="G12" s="12"/>
      <c r="H12" s="12"/>
      <c r="I12" s="12"/>
      <c r="J12" s="16">
        <v>7567.4719999999998</v>
      </c>
      <c r="K12" s="16">
        <f t="shared" si="0"/>
        <v>9957.2000000000007</v>
      </c>
      <c r="L12" s="16">
        <f t="shared" si="1"/>
        <v>1244.6500000000001</v>
      </c>
      <c r="M12" s="16">
        <v>0</v>
      </c>
      <c r="N12" s="16">
        <v>506.24</v>
      </c>
      <c r="O12" s="16">
        <f t="shared" si="2"/>
        <v>227.02415999999999</v>
      </c>
    </row>
    <row r="13" spans="1:15" ht="24" customHeight="1" x14ac:dyDescent="0.25">
      <c r="A13" s="147">
        <v>6</v>
      </c>
      <c r="B13" s="147"/>
      <c r="C13" s="12" t="s">
        <v>180</v>
      </c>
      <c r="D13" s="12" t="s">
        <v>550</v>
      </c>
      <c r="E13" s="14" t="s">
        <v>31</v>
      </c>
      <c r="F13" s="15"/>
      <c r="G13" s="12"/>
      <c r="H13" s="12"/>
      <c r="I13" s="12"/>
      <c r="J13" s="16">
        <v>7567.4719999999998</v>
      </c>
      <c r="K13" s="16">
        <f t="shared" si="0"/>
        <v>9957.2000000000007</v>
      </c>
      <c r="L13" s="16">
        <f t="shared" si="1"/>
        <v>1244.6500000000001</v>
      </c>
      <c r="M13" s="16">
        <v>0</v>
      </c>
      <c r="N13" s="16">
        <v>506.24</v>
      </c>
      <c r="O13" s="16">
        <f t="shared" si="2"/>
        <v>227.02415999999999</v>
      </c>
    </row>
    <row r="14" spans="1:15" ht="24" customHeight="1" thickBot="1" x14ac:dyDescent="0.3">
      <c r="A14" s="26"/>
      <c r="B14" s="26"/>
      <c r="E14" s="26"/>
      <c r="F14" s="27"/>
      <c r="J14" s="28"/>
      <c r="K14" s="28"/>
      <c r="L14" s="28"/>
      <c r="M14" s="28"/>
      <c r="N14" s="28"/>
      <c r="O14" s="28"/>
    </row>
    <row r="15" spans="1:15" ht="24" customHeight="1" thickBot="1" x14ac:dyDescent="0.3">
      <c r="G15" s="29"/>
      <c r="H15" s="203" t="s">
        <v>127</v>
      </c>
      <c r="I15" s="204"/>
      <c r="J15" s="19">
        <f>SUM(J8:J14)</f>
        <v>66718.785684999995</v>
      </c>
      <c r="K15" s="19">
        <v>0</v>
      </c>
      <c r="L15" s="31">
        <v>0</v>
      </c>
      <c r="M15" s="19">
        <f>SUM(M8:M14)</f>
        <v>0</v>
      </c>
      <c r="N15" s="19">
        <f>SUM(N8:N13)</f>
        <v>6023.7599999999993</v>
      </c>
      <c r="O15" s="19">
        <f>SUM(O8:O14)</f>
        <v>2001.5635705499997</v>
      </c>
    </row>
    <row r="16" spans="1:15" ht="24" customHeight="1" thickBot="1" x14ac:dyDescent="0.3">
      <c r="G16" s="29"/>
      <c r="H16" s="203" t="s">
        <v>128</v>
      </c>
      <c r="I16" s="204"/>
      <c r="J16" s="20">
        <f>+J15*12</f>
        <v>800625.42821999989</v>
      </c>
      <c r="K16" s="20">
        <f>SUM(K8:K15)</f>
        <v>87787.875901315783</v>
      </c>
      <c r="L16" s="20">
        <f>SUM(L8:L13)</f>
        <v>10973.484487664473</v>
      </c>
      <c r="M16" s="20">
        <f>+M15*12</f>
        <v>0</v>
      </c>
      <c r="N16" s="31">
        <f>+N15*12</f>
        <v>72285.119999999995</v>
      </c>
      <c r="O16" s="31">
        <f>+O15*12</f>
        <v>24018.762846599995</v>
      </c>
    </row>
    <row r="17" spans="8:15" ht="25.35" customHeight="1" thickBot="1" x14ac:dyDescent="0.3">
      <c r="H17" s="201" t="s">
        <v>802</v>
      </c>
      <c r="I17" s="202"/>
      <c r="J17" s="75"/>
      <c r="K17" s="75">
        <f>+K16*3%</f>
        <v>2633.6362770394735</v>
      </c>
      <c r="L17" s="75">
        <f>+L16*3%</f>
        <v>329.20453462993419</v>
      </c>
      <c r="M17" s="75"/>
      <c r="N17" s="83"/>
      <c r="O17" s="84">
        <f>+O16+K17+L17</f>
        <v>26981.603658269403</v>
      </c>
    </row>
  </sheetData>
  <mergeCells count="7">
    <mergeCell ref="H17:I17"/>
    <mergeCell ref="H16:I16"/>
    <mergeCell ref="A1:O1"/>
    <mergeCell ref="A2:D2"/>
    <mergeCell ref="G2:J2"/>
    <mergeCell ref="A4:D4"/>
    <mergeCell ref="H15:I15"/>
  </mergeCells>
  <hyperlinks>
    <hyperlink ref="I8" r:id="rId1" xr:uid="{00000000-0004-0000-0700-000000000000}"/>
    <hyperlink ref="I11" r:id="rId2" xr:uid="{00000000-0004-0000-0700-000001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2"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3366FF"/>
    <pageSetUpPr fitToPage="1"/>
  </sheetPr>
  <dimension ref="A1:P21"/>
  <sheetViews>
    <sheetView view="pageBreakPreview" topLeftCell="H1" zoomScale="80" zoomScaleNormal="100" zoomScaleSheetLayoutView="80" workbookViewId="0">
      <selection activeCell="Q1" sqref="Q1:T1048576"/>
    </sheetView>
  </sheetViews>
  <sheetFormatPr baseColWidth="10" defaultRowHeight="15.75" x14ac:dyDescent="0.25"/>
  <cols>
    <col min="1" max="1" width="5.5703125" style="11" customWidth="1"/>
    <col min="2" max="2" width="5.5703125" style="11" hidden="1" customWidth="1"/>
    <col min="3" max="3" width="40.5703125" style="11" customWidth="1"/>
    <col min="4" max="4" width="39.85546875" style="11" customWidth="1"/>
    <col min="5" max="5" width="8.42578125" style="11" customWidth="1"/>
    <col min="6" max="6" width="11.7109375" style="11" customWidth="1"/>
    <col min="7" max="7" width="26.85546875" style="11" customWidth="1"/>
    <col min="8" max="8" width="20.140625" style="11" customWidth="1"/>
    <col min="9" max="9" width="27.5703125" style="11" customWidth="1"/>
    <col min="10" max="10" width="27.5703125" style="11" hidden="1" customWidth="1"/>
    <col min="11" max="11" width="17.85546875" style="11" customWidth="1"/>
    <col min="12" max="12" width="16.85546875" style="11" customWidth="1"/>
    <col min="13" max="13" width="14.85546875" style="11" customWidth="1"/>
    <col min="14" max="14" width="11.7109375" style="11" customWidth="1"/>
    <col min="15" max="15" width="16.140625" style="11" customWidth="1"/>
    <col min="16" max="16" width="17.140625" style="11" customWidth="1"/>
    <col min="17" max="16384" width="11.42578125" style="11"/>
  </cols>
  <sheetData>
    <row r="1" spans="1:16" ht="112.9" customHeight="1" thickBot="1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23.25" x14ac:dyDescent="0.35">
      <c r="A2" s="212" t="s">
        <v>551</v>
      </c>
      <c r="B2" s="213"/>
      <c r="C2" s="213"/>
      <c r="D2" s="213"/>
      <c r="E2" s="141" t="s">
        <v>232</v>
      </c>
      <c r="F2" s="141"/>
      <c r="G2" s="208" t="s">
        <v>3</v>
      </c>
      <c r="H2" s="208"/>
      <c r="I2" s="208"/>
      <c r="J2" s="159"/>
      <c r="K2" s="141"/>
      <c r="L2" s="141"/>
      <c r="M2" s="141"/>
      <c r="N2" s="126" t="s">
        <v>1051</v>
      </c>
      <c r="O2" s="141"/>
      <c r="P2" s="141"/>
    </row>
    <row r="3" spans="1:16" ht="18.75" x14ac:dyDescent="0.3">
      <c r="A3" s="142" t="s">
        <v>552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1:16" ht="18.75" x14ac:dyDescent="0.3">
      <c r="A4" s="209" t="s">
        <v>5</v>
      </c>
      <c r="B4" s="210"/>
      <c r="C4" s="210"/>
      <c r="D4" s="21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ht="18.75" x14ac:dyDescent="0.3">
      <c r="A5" s="142"/>
      <c r="B5" s="143"/>
      <c r="C5" s="143"/>
      <c r="D5" s="143"/>
      <c r="E5" s="143"/>
      <c r="F5" s="144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9.5" thickBot="1" x14ac:dyDescent="0.35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1:16" s="170" customFormat="1" ht="53.25" customHeight="1" x14ac:dyDescent="0.25">
      <c r="A7" s="149" t="s">
        <v>6</v>
      </c>
      <c r="B7" s="149"/>
      <c r="C7" s="149" t="s">
        <v>7</v>
      </c>
      <c r="D7" s="149" t="s">
        <v>8</v>
      </c>
      <c r="E7" s="149" t="s">
        <v>9</v>
      </c>
      <c r="F7" s="149" t="s">
        <v>10</v>
      </c>
      <c r="G7" s="149" t="s">
        <v>11</v>
      </c>
      <c r="H7" s="149" t="s">
        <v>12</v>
      </c>
      <c r="I7" s="149" t="s">
        <v>13</v>
      </c>
      <c r="J7" s="149" t="s">
        <v>16</v>
      </c>
      <c r="K7" s="149" t="s">
        <v>14</v>
      </c>
      <c r="L7" s="171" t="s">
        <v>18</v>
      </c>
      <c r="M7" s="149" t="s">
        <v>19</v>
      </c>
      <c r="N7" s="149" t="s">
        <v>20</v>
      </c>
      <c r="O7" s="151" t="s">
        <v>21</v>
      </c>
      <c r="P7" s="149" t="s">
        <v>22</v>
      </c>
    </row>
    <row r="8" spans="1:16" x14ac:dyDescent="0.25">
      <c r="A8" s="147">
        <v>1</v>
      </c>
      <c r="B8" s="147">
        <v>677</v>
      </c>
      <c r="C8" s="163" t="s">
        <v>553</v>
      </c>
      <c r="D8" s="164" t="s">
        <v>554</v>
      </c>
      <c r="E8" s="165" t="s">
        <v>25</v>
      </c>
      <c r="F8" s="166">
        <v>44440</v>
      </c>
      <c r="G8" s="163" t="s">
        <v>555</v>
      </c>
      <c r="H8" s="163" t="s">
        <v>556</v>
      </c>
      <c r="I8" s="163" t="s">
        <v>557</v>
      </c>
      <c r="J8" s="163"/>
      <c r="K8" s="167">
        <v>22326.746589999999</v>
      </c>
      <c r="L8" s="167">
        <f>+K8/30.4*40</f>
        <v>29377.298144736844</v>
      </c>
      <c r="M8" s="167">
        <f>+K8/30.4*20*0.25</f>
        <v>3672.1622680921055</v>
      </c>
      <c r="N8" s="167">
        <v>0</v>
      </c>
      <c r="O8" s="167">
        <v>3100.98</v>
      </c>
      <c r="P8" s="167">
        <f>+K8*3%</f>
        <v>669.80239769999991</v>
      </c>
    </row>
    <row r="9" spans="1:16" ht="23.25" customHeight="1" x14ac:dyDescent="0.25">
      <c r="A9" s="147">
        <v>2</v>
      </c>
      <c r="B9" s="147">
        <v>747</v>
      </c>
      <c r="C9" s="12" t="s">
        <v>558</v>
      </c>
      <c r="D9" s="12" t="s">
        <v>35</v>
      </c>
      <c r="E9" s="14" t="s">
        <v>31</v>
      </c>
      <c r="F9" s="15">
        <v>44667</v>
      </c>
      <c r="G9" s="12" t="s">
        <v>559</v>
      </c>
      <c r="H9" s="12" t="s">
        <v>560</v>
      </c>
      <c r="I9" s="163" t="s">
        <v>40</v>
      </c>
      <c r="J9" s="168" t="s">
        <v>798</v>
      </c>
      <c r="K9" s="16">
        <v>7567.4719999999998</v>
      </c>
      <c r="L9" s="16">
        <f>+K9/30.4*40</f>
        <v>9957.2000000000007</v>
      </c>
      <c r="M9" s="16">
        <f>+K9/30.4*20*0.25</f>
        <v>1244.6500000000001</v>
      </c>
      <c r="N9" s="16">
        <v>0</v>
      </c>
      <c r="O9" s="16">
        <v>506.24</v>
      </c>
      <c r="P9" s="16">
        <f>+K9*3%</f>
        <v>227.02415999999999</v>
      </c>
    </row>
    <row r="10" spans="1:16" ht="23.25" customHeight="1" x14ac:dyDescent="0.25">
      <c r="A10" s="147">
        <v>3</v>
      </c>
      <c r="B10" s="147"/>
      <c r="C10" s="12" t="s">
        <v>180</v>
      </c>
      <c r="D10" s="12" t="s">
        <v>561</v>
      </c>
      <c r="E10" s="14" t="s">
        <v>31</v>
      </c>
      <c r="F10" s="15"/>
      <c r="G10" s="12"/>
      <c r="H10" s="12"/>
      <c r="I10" s="12"/>
      <c r="J10" s="12"/>
      <c r="K10" s="16">
        <v>7567.4719999999998</v>
      </c>
      <c r="L10" s="16">
        <f>+K10/30.4*40</f>
        <v>9957.2000000000007</v>
      </c>
      <c r="M10" s="16">
        <f>+K10/30.4*20*0.25</f>
        <v>1244.6500000000001</v>
      </c>
      <c r="N10" s="16">
        <v>0</v>
      </c>
      <c r="O10" s="16">
        <v>506.24</v>
      </c>
      <c r="P10" s="16">
        <f>+K10*3%</f>
        <v>227.02415999999999</v>
      </c>
    </row>
    <row r="11" spans="1:16" ht="23.25" customHeight="1" x14ac:dyDescent="0.25">
      <c r="A11" s="147">
        <v>4</v>
      </c>
      <c r="B11" s="147"/>
      <c r="C11" s="12" t="s">
        <v>562</v>
      </c>
      <c r="D11" s="12" t="s">
        <v>563</v>
      </c>
      <c r="E11" s="14" t="s">
        <v>31</v>
      </c>
      <c r="F11" s="15">
        <v>43344</v>
      </c>
      <c r="G11" s="12" t="s">
        <v>564</v>
      </c>
      <c r="H11" s="12" t="s">
        <v>565</v>
      </c>
      <c r="I11" s="12" t="s">
        <v>566</v>
      </c>
      <c r="J11" s="24" t="s">
        <v>800</v>
      </c>
      <c r="K11" s="16">
        <v>7567.4719999999998</v>
      </c>
      <c r="L11" s="16">
        <f>+K11/30.4*40</f>
        <v>9957.2000000000007</v>
      </c>
      <c r="M11" s="16">
        <f>+K11/30.4*20*0.25</f>
        <v>1244.6500000000001</v>
      </c>
      <c r="N11" s="16">
        <v>0</v>
      </c>
      <c r="O11" s="16">
        <v>506.24</v>
      </c>
      <c r="P11" s="16">
        <f>+K11*3%</f>
        <v>227.02415999999999</v>
      </c>
    </row>
    <row r="12" spans="1:16" ht="23.25" customHeight="1" x14ac:dyDescent="0.25">
      <c r="A12" s="147">
        <v>5</v>
      </c>
      <c r="B12" s="147">
        <v>698</v>
      </c>
      <c r="C12" s="12" t="s">
        <v>567</v>
      </c>
      <c r="D12" s="12" t="s">
        <v>568</v>
      </c>
      <c r="E12" s="14" t="s">
        <v>31</v>
      </c>
      <c r="F12" s="15">
        <v>44455</v>
      </c>
      <c r="G12" s="12" t="s">
        <v>569</v>
      </c>
      <c r="H12" s="12" t="s">
        <v>570</v>
      </c>
      <c r="I12" s="12" t="s">
        <v>571</v>
      </c>
      <c r="J12" s="12"/>
      <c r="K12" s="16">
        <v>7567.4719999999998</v>
      </c>
      <c r="L12" s="16">
        <f>+K12/30.4*40</f>
        <v>9957.2000000000007</v>
      </c>
      <c r="M12" s="16">
        <f>+K12/30.4*20*0.25</f>
        <v>1244.6500000000001</v>
      </c>
      <c r="N12" s="16">
        <v>0</v>
      </c>
      <c r="O12" s="16">
        <v>506.24</v>
      </c>
      <c r="P12" s="16">
        <f>+K12*3%</f>
        <v>227.02415999999999</v>
      </c>
    </row>
    <row r="13" spans="1:16" ht="25.15" customHeight="1" thickBot="1" x14ac:dyDescent="0.3">
      <c r="E13" s="26"/>
      <c r="F13" s="27"/>
      <c r="K13" s="47"/>
      <c r="L13" s="28"/>
      <c r="M13" s="28"/>
      <c r="N13" s="28"/>
      <c r="O13" s="28"/>
    </row>
    <row r="14" spans="1:16" ht="25.15" customHeight="1" thickBot="1" x14ac:dyDescent="0.3">
      <c r="G14" s="223"/>
      <c r="H14" s="223"/>
      <c r="I14" s="48" t="s">
        <v>127</v>
      </c>
      <c r="J14" s="68"/>
      <c r="K14" s="19">
        <f>SUM(K8:K12)</f>
        <v>52596.634590000001</v>
      </c>
      <c r="L14" s="20">
        <v>0</v>
      </c>
      <c r="M14" s="20">
        <v>0</v>
      </c>
      <c r="N14" s="20">
        <f>SUM(N8:N12)</f>
        <v>0</v>
      </c>
      <c r="O14" s="20">
        <f>SUM(O8:O12)</f>
        <v>5125.9399999999996</v>
      </c>
      <c r="P14" s="31">
        <f>SUM(P8:P12)</f>
        <v>1577.8990376999998</v>
      </c>
    </row>
    <row r="15" spans="1:16" ht="25.15" customHeight="1" thickBot="1" x14ac:dyDescent="0.3">
      <c r="G15" s="223"/>
      <c r="H15" s="223"/>
      <c r="I15" s="49" t="s">
        <v>128</v>
      </c>
      <c r="J15" s="18"/>
      <c r="K15" s="20">
        <f>+K14*12</f>
        <v>631159.61508000002</v>
      </c>
      <c r="L15" s="20">
        <f>SUM(L8:L12)</f>
        <v>69206.098144736839</v>
      </c>
      <c r="M15" s="20">
        <f>SUM(M8:M12)</f>
        <v>8650.7622680921049</v>
      </c>
      <c r="N15" s="20">
        <f>+N14*12</f>
        <v>0</v>
      </c>
      <c r="O15" s="20">
        <f>+O14*12</f>
        <v>61511.28</v>
      </c>
      <c r="P15" s="20">
        <f>+P14*12</f>
        <v>18934.788452399996</v>
      </c>
    </row>
    <row r="16" spans="1:16" ht="16.5" thickBot="1" x14ac:dyDescent="0.3">
      <c r="I16" s="86" t="s">
        <v>803</v>
      </c>
      <c r="J16" s="80"/>
      <c r="K16" s="75"/>
      <c r="L16" s="75">
        <f>+L15*3%</f>
        <v>2076.1829443421052</v>
      </c>
      <c r="M16" s="75">
        <f>+M15*3%</f>
        <v>259.52286804276315</v>
      </c>
      <c r="N16" s="75"/>
      <c r="O16" s="75"/>
      <c r="P16" s="76">
        <f>+P15+L16+M16</f>
        <v>21270.494264784866</v>
      </c>
    </row>
    <row r="21" spans="15:15" x14ac:dyDescent="0.25">
      <c r="O21" s="11" t="s">
        <v>572</v>
      </c>
    </row>
  </sheetData>
  <mergeCells count="6">
    <mergeCell ref="G15:H15"/>
    <mergeCell ref="A1:P1"/>
    <mergeCell ref="A2:D2"/>
    <mergeCell ref="G2:I2"/>
    <mergeCell ref="A4:D4"/>
    <mergeCell ref="G14:H14"/>
  </mergeCells>
  <hyperlinks>
    <hyperlink ref="I8" r:id="rId1" xr:uid="{00000000-0004-0000-0800-000000000000}"/>
    <hyperlink ref="I12" r:id="rId2" xr:uid="{00000000-0004-0000-0800-000001000000}"/>
  </hyperlinks>
  <printOptions horizontalCentered="1"/>
  <pageMargins left="0.9055118110236221" right="0.70866141732283472" top="0.74803149606299213" bottom="0.74803149606299213" header="0.31496062992125984" footer="0.31496062992125984"/>
  <pageSetup paperSize="5" scale="5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01-PRESIDENCIA</vt:lpstr>
      <vt:lpstr>02- REGIDORES</vt:lpstr>
      <vt:lpstr>03-SINDICATURA</vt:lpstr>
      <vt:lpstr>04- SECRETARIA</vt:lpstr>
      <vt:lpstr>05- TESORERIA</vt:lpstr>
      <vt:lpstr>06- OFICIALIA MAYOR ORD.</vt:lpstr>
      <vt:lpstr>07- OBRAS PUBLICAS</vt:lpstr>
      <vt:lpstr>09- DESARROLLO SOCIAL</vt:lpstr>
      <vt:lpstr>10- CONTRALORIA</vt:lpstr>
      <vt:lpstr>11- DIF MUNICIPAL</vt:lpstr>
      <vt:lpstr>12- SEGURIDAD PUBLICA</vt:lpstr>
      <vt:lpstr>13- PROTECCIÓN CIVIL</vt:lpstr>
      <vt:lpstr>14- AGUA POTABLE</vt:lpstr>
      <vt:lpstr>15- CASA DE LA CULTURA</vt:lpstr>
      <vt:lpstr>16- INSTANCIA DE LA MUJER</vt:lpstr>
      <vt:lpstr>17- REGLAMENTOS</vt:lpstr>
      <vt:lpstr>'01-PRESIDENCIA'!Área_de_impresión</vt:lpstr>
      <vt:lpstr>'02- REGIDORES'!Área_de_impresión</vt:lpstr>
      <vt:lpstr>'03-SINDICATURA'!Área_de_impresión</vt:lpstr>
      <vt:lpstr>'04- SECRETARIA'!Área_de_impresión</vt:lpstr>
      <vt:lpstr>'05- TESORERIA'!Área_de_impresión</vt:lpstr>
      <vt:lpstr>'06- OFICIALIA MAYOR ORD.'!Área_de_impresión</vt:lpstr>
      <vt:lpstr>'07- OBRAS PUBLICAS'!Área_de_impresión</vt:lpstr>
      <vt:lpstr>'09- DESARROLLO SOCIAL'!Área_de_impresión</vt:lpstr>
      <vt:lpstr>'10- CONTRALORIA'!Área_de_impresión</vt:lpstr>
      <vt:lpstr>'11- DIF MUNICIPAL'!Área_de_impresión</vt:lpstr>
      <vt:lpstr>'12- SEGURIDAD PUBLICA'!Área_de_impresión</vt:lpstr>
      <vt:lpstr>'13- PROTECCIÓN CIVIL'!Área_de_impresión</vt:lpstr>
      <vt:lpstr>'14- AGUA POTABLE'!Área_de_impresión</vt:lpstr>
      <vt:lpstr>'15- CASA DE LA CULTURA'!Área_de_impresión</vt:lpstr>
      <vt:lpstr>'16- INSTANCIA DE LA MUJER'!Área_de_impresión</vt:lpstr>
      <vt:lpstr>'17- REGLAMENTOS'!Área_de_impresión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2023-12-20T21:54:35Z</dcterms:modified>
</cp:coreProperties>
</file>